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475" windowHeight="5895" activeTab="2"/>
  </bookViews>
  <sheets>
    <sheet name="Arkusz1" sheetId="1" r:id="rId1"/>
    <sheet name="Arkusz2" sheetId="2" r:id="rId2"/>
    <sheet name="Arkusz3" sheetId="3" r:id="rId3"/>
  </sheets>
  <definedNames>
    <definedName name="A">'Arkusz1'!$G$2</definedName>
    <definedName name="A_0">'Arkusz2'!$K$2</definedName>
    <definedName name="A_1">'Arkusz2'!$L$2</definedName>
    <definedName name="m_1">'Arkusz1'!$C$2</definedName>
    <definedName name="m_2">'Arkusz1'!$E$2</definedName>
    <definedName name="s_1">'Arkusz1'!$D$2</definedName>
    <definedName name="s_2">'Arkusz1'!$F$2</definedName>
    <definedName name="solver_adj" localSheetId="1" hidden="1">'Arkusz2'!$K$2:$L$2</definedName>
    <definedName name="solver_adj" localSheetId="2" hidden="1">'Arkusz3'!$K$2:$L$2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'Arkusz2'!$L$36</definedName>
    <definedName name="solver_opt" localSheetId="2" hidden="1">'Arkusz3'!$L$4</definedName>
    <definedName name="solver_pre" localSheetId="1" hidden="1">0.000001</definedName>
    <definedName name="solver_pre" localSheetId="2" hidden="1">0.000001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<sst xmlns="http://schemas.openxmlformats.org/spreadsheetml/2006/main" count="35" uniqueCount="25">
  <si>
    <t>m1</t>
  </si>
  <si>
    <t>s1</t>
  </si>
  <si>
    <t>m2</t>
  </si>
  <si>
    <t>s2</t>
  </si>
  <si>
    <t>Gauss 1</t>
  </si>
  <si>
    <t>Gauss 2</t>
  </si>
  <si>
    <t>x</t>
  </si>
  <si>
    <t>a</t>
  </si>
  <si>
    <t>y</t>
  </si>
  <si>
    <t>Yi</t>
  </si>
  <si>
    <t>Xi</t>
  </si>
  <si>
    <t>N(0;1)</t>
  </si>
  <si>
    <t>równomierny</t>
  </si>
  <si>
    <t>Sigma1</t>
  </si>
  <si>
    <t>Sigma2</t>
  </si>
  <si>
    <t>A0</t>
  </si>
  <si>
    <t>A1</t>
  </si>
  <si>
    <t>Y(Xi)</t>
  </si>
  <si>
    <t>|Yi-Y(Xi)|</t>
  </si>
  <si>
    <t>A</t>
  </si>
  <si>
    <t>B</t>
  </si>
  <si>
    <t>suma</t>
  </si>
  <si>
    <t>mediana</t>
  </si>
  <si>
    <t>MNK - A</t>
  </si>
  <si>
    <t>MNK - 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</si>
</sst>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"/>
    <numFmt numFmtId="166" formatCode="0.000"/>
  </numFmts>
  <fonts count="6">
    <font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sz val="8.5"/>
      <name val="Arial CE"/>
      <family val="0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Arkusz1!$B$8:$B$208</c:f>
              <c:numCache/>
            </c:numRef>
          </c:xVal>
          <c:yVal>
            <c:numRef>
              <c:f>Arkusz1!$C$8:$C$208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Arkusz1!$B$8:$B$208</c:f>
              <c:numCache/>
            </c:numRef>
          </c:xVal>
          <c:yVal>
            <c:numRef>
              <c:f>Arkusz1!$D$8:$D$208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Arkusz1!$B$8:$B$208</c:f>
              <c:numCache/>
            </c:numRef>
          </c:xVal>
          <c:yVal>
            <c:numRef>
              <c:f>Arkusz1!$F$8:$F$208</c:f>
              <c:numCache/>
            </c:numRef>
          </c:yVal>
          <c:smooth val="1"/>
        </c:ser>
        <c:axId val="41509410"/>
        <c:axId val="38040371"/>
      </c:scatterChart>
      <c:valAx>
        <c:axId val="41509410"/>
        <c:scaling>
          <c:orientation val="minMax"/>
          <c:max val="2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38040371"/>
        <c:crossesAt val="0"/>
        <c:crossBetween val="midCat"/>
        <c:dispUnits/>
      </c:valAx>
      <c:valAx>
        <c:axId val="38040371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1509410"/>
        <c:crossesAt val="0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Arkusz2!$H$5:$H$34</c:f>
              <c:numCache/>
            </c:numRef>
          </c:xVal>
          <c:yVal>
            <c:numRef>
              <c:f>Arkusz2!$J$5:$J$34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Arkusz2!$H$5:$H$34</c:f>
              <c:numCache/>
            </c:numRef>
          </c:xVal>
          <c:yVal>
            <c:numRef>
              <c:f>Arkusz2!$I$5:$I$34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Arkusz2!$H$5:$H$34</c:f>
              <c:numCache/>
            </c:numRef>
          </c:xVal>
          <c:yVal>
            <c:numRef>
              <c:f>Arkusz2!$K$5:$K$34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Arkusz2!$H$5:$H$34</c:f>
              <c:numCache/>
            </c:numRef>
          </c:xVal>
          <c:yVal>
            <c:numRef>
              <c:f>Arkusz2!$N$5:$N$34</c:f>
              <c:numCache/>
            </c:numRef>
          </c:yVal>
          <c:smooth val="0"/>
        </c:ser>
        <c:axId val="6819020"/>
        <c:axId val="61371181"/>
      </c:scatterChart>
      <c:valAx>
        <c:axId val="68190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1371181"/>
        <c:crosses val="autoZero"/>
        <c:crossBetween val="midCat"/>
        <c:dispUnits/>
      </c:valAx>
      <c:valAx>
        <c:axId val="6137118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819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Arkusz3!$I$6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Arkusz3!$H$7:$H$16</c:f>
              <c:numCache/>
            </c:numRef>
          </c:xVal>
          <c:yVal>
            <c:numRef>
              <c:f>Arkusz3!$I$7:$I$16</c:f>
              <c:numCache/>
            </c:numRef>
          </c:yVal>
          <c:smooth val="0"/>
        </c:ser>
        <c:ser>
          <c:idx val="1"/>
          <c:order val="1"/>
          <c:tx>
            <c:strRef>
              <c:f>Arkusz3!$J$6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Arkusz3!$H$7:$H$16</c:f>
              <c:numCache/>
            </c:numRef>
          </c:xVal>
          <c:yVal>
            <c:numRef>
              <c:f>Arkusz3!$J$7:$J$16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Arkusz3!$H$7:$H$16</c:f>
              <c:numCache/>
            </c:numRef>
          </c:xVal>
          <c:yVal>
            <c:numRef>
              <c:f>Arkusz3!$N$7:$N$16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Arkusz3!$H$7:$H$16</c:f>
              <c:numCache/>
            </c:numRef>
          </c:xVal>
          <c:yVal>
            <c:numRef>
              <c:f>Arkusz3!$K$7:$K$16</c:f>
              <c:numCache/>
            </c:numRef>
          </c:yVal>
          <c:smooth val="0"/>
        </c:ser>
        <c:axId val="15469718"/>
        <c:axId val="5009735"/>
      </c:scatterChart>
      <c:valAx>
        <c:axId val="154697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009735"/>
        <c:crosses val="autoZero"/>
        <c:crossBetween val="midCat"/>
        <c:dispUnits/>
      </c:valAx>
      <c:valAx>
        <c:axId val="50097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546971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6175"/>
          <c:h val="0.93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Arkusz3!$K$21:$U$21</c:f>
              <c:numCache/>
            </c:numRef>
          </c:xVal>
          <c:yVal>
            <c:numRef>
              <c:f>Arkusz3!$K$47:$U$47</c:f>
              <c:numCache/>
            </c:numRef>
          </c:yVal>
          <c:smooth val="0"/>
        </c:ser>
        <c:axId val="45087616"/>
        <c:axId val="3135361"/>
      </c:scatterChart>
      <c:valAx>
        <c:axId val="4508761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3135361"/>
        <c:crosses val="autoZero"/>
        <c:crossBetween val="midCat"/>
        <c:dispUnits/>
      </c:valAx>
      <c:valAx>
        <c:axId val="31353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508761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16</xdr:col>
      <xdr:colOff>390525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5029200" y="323850"/>
        <a:ext cx="52673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4</xdr:row>
      <xdr:rowOff>152400</xdr:rowOff>
    </xdr:from>
    <xdr:to>
      <xdr:col>14</xdr:col>
      <xdr:colOff>352425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629150" y="800100"/>
        <a:ext cx="425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390525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2914650"/>
        <a:ext cx="5267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0</xdr:row>
      <xdr:rowOff>104775</xdr:rowOff>
    </xdr:from>
    <xdr:to>
      <xdr:col>23</xdr:col>
      <xdr:colOff>219075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9382125" y="104775"/>
        <a:ext cx="48577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7"/>
  <sheetViews>
    <sheetView workbookViewId="0" topLeftCell="A1">
      <selection activeCell="F8" sqref="F8"/>
    </sheetView>
  </sheetViews>
  <sheetFormatPr defaultColWidth="9.140625" defaultRowHeight="12.75"/>
  <cols>
    <col min="3" max="3" width="11.421875" style="0" bestFit="1" customWidth="1"/>
  </cols>
  <sheetData>
    <row r="1" spans="3:7" ht="12.75">
      <c r="C1" t="s">
        <v>0</v>
      </c>
      <c r="D1" t="s">
        <v>1</v>
      </c>
      <c r="E1" t="s">
        <v>2</v>
      </c>
      <c r="F1" t="s">
        <v>3</v>
      </c>
      <c r="G1" t="s">
        <v>7</v>
      </c>
    </row>
    <row r="2" spans="3:7" ht="12.75">
      <c r="C2">
        <v>10</v>
      </c>
      <c r="D2">
        <v>1</v>
      </c>
      <c r="E2">
        <v>10</v>
      </c>
      <c r="F2">
        <v>10</v>
      </c>
      <c r="G2">
        <v>0.9</v>
      </c>
    </row>
    <row r="6" spans="2:4" ht="12.75">
      <c r="B6" t="s">
        <v>6</v>
      </c>
      <c r="C6" t="s">
        <v>4</v>
      </c>
      <c r="D6" t="s">
        <v>5</v>
      </c>
    </row>
    <row r="8" spans="2:6" ht="12.75">
      <c r="B8" s="3">
        <v>0</v>
      </c>
      <c r="C8" s="2">
        <f>NORMDIST(B8,m_1,s_1,FALSE)</f>
        <v>7.694598626706419E-23</v>
      </c>
      <c r="D8" s="1">
        <f>NORMDIST(B8,m_2,s_2,FALSE)</f>
        <v>0.024197072451914332</v>
      </c>
      <c r="E8" s="1"/>
      <c r="F8" s="1">
        <f>A*C8+(1-A)*D8</f>
        <v>0.002419707245191433</v>
      </c>
    </row>
    <row r="9" spans="2:6" ht="12.75">
      <c r="B9" s="3">
        <v>0.1</v>
      </c>
      <c r="C9" s="2">
        <f aca="true" t="shared" si="0" ref="C9:C72">NORMDIST(B9,m_1,s_1,FALSE)</f>
        <v>2.0811768202028243E-22</v>
      </c>
      <c r="D9" s="1">
        <f aca="true" t="shared" si="1" ref="D9:D72">NORMDIST(B9,m_2,s_2,FALSE)</f>
        <v>0.024439035090699952</v>
      </c>
      <c r="E9" s="1"/>
      <c r="F9" s="1">
        <f aca="true" t="shared" si="2" ref="F9:F72">A*C9+(1-A)*D9</f>
        <v>0.002443903509069995</v>
      </c>
    </row>
    <row r="10" spans="2:6" ht="12.75">
      <c r="B10" s="3">
        <v>0.2</v>
      </c>
      <c r="C10" s="2">
        <f t="shared" si="0"/>
        <v>5.57300002272069E-22</v>
      </c>
      <c r="D10" s="1">
        <f t="shared" si="1"/>
        <v>0.024680949056704267</v>
      </c>
      <c r="E10" s="1"/>
      <c r="F10" s="1">
        <f t="shared" si="2"/>
        <v>0.0024680949056704263</v>
      </c>
    </row>
    <row r="11" spans="2:6" ht="12.75">
      <c r="B11" s="3">
        <v>0.3</v>
      </c>
      <c r="C11" s="2">
        <f t="shared" si="0"/>
        <v>1.4774954927042647E-21</v>
      </c>
      <c r="D11" s="1">
        <f t="shared" si="1"/>
        <v>0.024922765248306594</v>
      </c>
      <c r="E11" s="1"/>
      <c r="F11" s="1">
        <f t="shared" si="2"/>
        <v>0.002492276524830659</v>
      </c>
    </row>
    <row r="12" spans="2:6" ht="12.75">
      <c r="B12" s="3">
        <v>0.4</v>
      </c>
      <c r="C12" s="2">
        <f t="shared" si="0"/>
        <v>3.878111931746961E-21</v>
      </c>
      <c r="D12" s="1">
        <f t="shared" si="1"/>
        <v>0.025164434109811708</v>
      </c>
      <c r="E12" s="1"/>
      <c r="F12" s="1">
        <f t="shared" si="2"/>
        <v>0.0025164434109811703</v>
      </c>
    </row>
    <row r="13" spans="2:6" ht="12.75">
      <c r="B13" s="3">
        <v>0.5</v>
      </c>
      <c r="C13" s="2">
        <f t="shared" si="0"/>
        <v>1.007793539430001E-20</v>
      </c>
      <c r="D13" s="1">
        <f t="shared" si="1"/>
        <v>0.025405905646918896</v>
      </c>
      <c r="E13" s="1"/>
      <c r="F13" s="1">
        <f t="shared" si="2"/>
        <v>0.002540590564691889</v>
      </c>
    </row>
    <row r="14" spans="2:6" ht="12.75">
      <c r="B14" s="3">
        <v>0.6</v>
      </c>
      <c r="C14" s="2">
        <f t="shared" si="0"/>
        <v>2.5928647011003705E-20</v>
      </c>
      <c r="D14" s="1">
        <f t="shared" si="1"/>
        <v>0.025647129442562033</v>
      </c>
      <c r="E14" s="1"/>
      <c r="F14" s="1">
        <f t="shared" si="2"/>
        <v>0.0025647129442562026</v>
      </c>
    </row>
    <row r="15" spans="2:6" ht="12.75">
      <c r="B15" s="3">
        <v>0.7</v>
      </c>
      <c r="C15" s="2">
        <f t="shared" si="0"/>
        <v>6.604579860739308E-20</v>
      </c>
      <c r="D15" s="1">
        <f t="shared" si="1"/>
        <v>0.02588805467311488</v>
      </c>
      <c r="E15" s="1"/>
      <c r="F15" s="1">
        <f t="shared" si="2"/>
        <v>0.0025888054673114873</v>
      </c>
    </row>
    <row r="16" spans="2:6" ht="12.75">
      <c r="B16" s="3">
        <v>0.8</v>
      </c>
      <c r="C16" s="2">
        <f t="shared" si="0"/>
        <v>1.6655880323799287E-19</v>
      </c>
      <c r="D16" s="1">
        <f t="shared" si="1"/>
        <v>0.026128630124955313</v>
      </c>
      <c r="E16" s="1"/>
      <c r="F16" s="1">
        <f t="shared" si="2"/>
        <v>0.0026128630124955306</v>
      </c>
    </row>
    <row r="17" spans="2:6" ht="12.75">
      <c r="B17" s="3">
        <v>0.9</v>
      </c>
      <c r="C17" s="2">
        <f t="shared" si="0"/>
        <v>4.1585989791151597E-19</v>
      </c>
      <c r="D17" s="1">
        <f t="shared" si="1"/>
        <v>0.026368804211381814</v>
      </c>
      <c r="E17" s="1"/>
      <c r="F17" s="1">
        <f t="shared" si="2"/>
        <v>0.002636880421138181</v>
      </c>
    </row>
    <row r="18" spans="2:6" ht="12.75">
      <c r="B18" s="3">
        <v>1</v>
      </c>
      <c r="C18" s="2">
        <f t="shared" si="0"/>
        <v>1.0279773571668915E-18</v>
      </c>
      <c r="D18" s="1">
        <f t="shared" si="1"/>
        <v>0.026608524989875478</v>
      </c>
      <c r="E18" s="1"/>
      <c r="F18" s="1">
        <f t="shared" si="2"/>
        <v>0.002660852498987548</v>
      </c>
    </row>
    <row r="19" spans="2:6" ht="12.75">
      <c r="B19" s="3">
        <v>1.1</v>
      </c>
      <c r="C19" s="2">
        <f t="shared" si="0"/>
        <v>2.5158057769514043E-18</v>
      </c>
      <c r="D19" s="1">
        <f t="shared" si="1"/>
        <v>0.026847740179700236</v>
      </c>
      <c r="E19" s="1"/>
      <c r="F19" s="1">
        <f t="shared" si="2"/>
        <v>0.0026847740179700252</v>
      </c>
    </row>
    <row r="20" spans="2:6" ht="12.75">
      <c r="B20" s="3">
        <v>1.2</v>
      </c>
      <c r="C20" s="2">
        <f t="shared" si="0"/>
        <v>6.095758129562417E-18</v>
      </c>
      <c r="D20" s="1">
        <f t="shared" si="1"/>
        <v>0.027086397179833795</v>
      </c>
      <c r="E20" s="1"/>
      <c r="F20" s="1">
        <f t="shared" si="2"/>
        <v>0.0027086397179833847</v>
      </c>
    </row>
    <row r="21" spans="2:6" ht="12.75">
      <c r="B21" s="3">
        <v>1.3</v>
      </c>
      <c r="C21" s="2">
        <f t="shared" si="0"/>
        <v>1.462296357500658E-17</v>
      </c>
      <c r="D21" s="1">
        <f t="shared" si="1"/>
        <v>0.027324443087221626</v>
      </c>
      <c r="E21" s="1"/>
      <c r="F21" s="1">
        <f t="shared" si="2"/>
        <v>0.002732444308722175</v>
      </c>
    </row>
    <row r="22" spans="2:6" ht="12.75">
      <c r="B22" s="3">
        <v>1.4</v>
      </c>
      <c r="C22" s="2">
        <f t="shared" si="0"/>
        <v>3.4729627485662076E-17</v>
      </c>
      <c r="D22" s="1">
        <f t="shared" si="1"/>
        <v>0.027561824715345663</v>
      </c>
      <c r="E22" s="1"/>
      <c r="F22" s="1">
        <f t="shared" si="2"/>
        <v>0.0027561824715345968</v>
      </c>
    </row>
    <row r="23" spans="2:6" ht="12.75">
      <c r="B23" s="3">
        <v>1.5</v>
      </c>
      <c r="C23" s="2">
        <f t="shared" si="0"/>
        <v>8.16623563166955E-17</v>
      </c>
      <c r="D23" s="1">
        <f t="shared" si="1"/>
        <v>0.027798488613099644</v>
      </c>
      <c r="E23" s="1"/>
      <c r="F23" s="1">
        <f t="shared" si="2"/>
        <v>0.002779848861310037</v>
      </c>
    </row>
    <row r="24" spans="2:6" ht="12.75">
      <c r="B24" s="3">
        <v>1.6</v>
      </c>
      <c r="C24" s="2">
        <f t="shared" si="0"/>
        <v>1.9010815379079634E-16</v>
      </c>
      <c r="D24" s="1">
        <f t="shared" si="1"/>
        <v>0.02803438108396205</v>
      </c>
      <c r="E24" s="1"/>
      <c r="F24" s="1">
        <f t="shared" si="2"/>
        <v>0.0028034381083963758</v>
      </c>
    </row>
    <row r="25" spans="2:6" ht="12.75">
      <c r="B25" s="3">
        <v>1.7</v>
      </c>
      <c r="C25" s="2">
        <f t="shared" si="0"/>
        <v>4.381639435509326E-16</v>
      </c>
      <c r="D25" s="1">
        <f t="shared" si="1"/>
        <v>0.02826944820545802</v>
      </c>
      <c r="E25" s="1"/>
      <c r="F25" s="1">
        <f t="shared" si="2"/>
        <v>0.0028269448205461957</v>
      </c>
    </row>
    <row r="26" spans="2:6" ht="12.75">
      <c r="B26" s="3">
        <v>1.8</v>
      </c>
      <c r="C26" s="2">
        <f t="shared" si="0"/>
        <v>9.998378748497177E-16</v>
      </c>
      <c r="D26" s="1">
        <f t="shared" si="1"/>
        <v>0.028503635848900716</v>
      </c>
      <c r="E26" s="1"/>
      <c r="F26" s="1">
        <f t="shared" si="2"/>
        <v>0.002850363584890971</v>
      </c>
    </row>
    <row r="27" spans="2:6" ht="12.75">
      <c r="B27" s="3">
        <v>1.9</v>
      </c>
      <c r="C27" s="2">
        <f t="shared" si="0"/>
        <v>2.2588094031543028E-15</v>
      </c>
      <c r="D27" s="1">
        <f t="shared" si="1"/>
        <v>0.028736889699402825</v>
      </c>
      <c r="E27" s="1"/>
      <c r="F27" s="1">
        <f t="shared" si="2"/>
        <v>0.002873688969942315</v>
      </c>
    </row>
    <row r="28" spans="2:6" ht="12.75">
      <c r="B28" s="3">
        <v>2</v>
      </c>
      <c r="C28" s="2">
        <f t="shared" si="0"/>
        <v>5.052271083536892E-15</v>
      </c>
      <c r="D28" s="1">
        <f t="shared" si="1"/>
        <v>0.02896915527614827</v>
      </c>
      <c r="E28" s="1"/>
      <c r="F28" s="1">
        <f t="shared" si="2"/>
        <v>0.0028969155276193734</v>
      </c>
    </row>
    <row r="29" spans="2:6" ht="12.75">
      <c r="B29" s="3">
        <v>2.1</v>
      </c>
      <c r="C29" s="2">
        <f t="shared" si="0"/>
        <v>1.1187956214351815E-14</v>
      </c>
      <c r="D29" s="1">
        <f t="shared" si="1"/>
        <v>0.029200377952914143</v>
      </c>
      <c r="E29" s="1"/>
      <c r="F29" s="1">
        <f t="shared" si="2"/>
        <v>0.002920037795301483</v>
      </c>
    </row>
    <row r="30" spans="2:6" ht="12.75">
      <c r="B30" s="3">
        <v>2.2</v>
      </c>
      <c r="C30" s="2">
        <f t="shared" si="0"/>
        <v>2.452855285696432E-14</v>
      </c>
      <c r="D30" s="1">
        <f t="shared" si="1"/>
        <v>0.02943050297883251</v>
      </c>
      <c r="E30" s="1"/>
      <c r="F30" s="1">
        <f t="shared" si="2"/>
        <v>0.002943050297905326</v>
      </c>
    </row>
    <row r="31" spans="2:6" ht="12.75">
      <c r="B31" s="3">
        <v>2.3</v>
      </c>
      <c r="C31" s="2">
        <f t="shared" si="0"/>
        <v>5.324148372252942E-14</v>
      </c>
      <c r="D31" s="1">
        <f t="shared" si="1"/>
        <v>0.02965947549938157</v>
      </c>
      <c r="E31" s="1"/>
      <c r="F31" s="1">
        <f t="shared" si="2"/>
        <v>0.0029659475499860736</v>
      </c>
    </row>
    <row r="32" spans="2:6" ht="12.75">
      <c r="B32" s="3">
        <v>2.4</v>
      </c>
      <c r="C32" s="2">
        <f t="shared" si="0"/>
        <v>1.1441564901801367E-13</v>
      </c>
      <c r="D32" s="1">
        <f t="shared" si="1"/>
        <v>0.02988724057759527</v>
      </c>
      <c r="E32" s="1"/>
      <c r="F32" s="1">
        <f t="shared" si="2"/>
        <v>0.0029887240578625003</v>
      </c>
    </row>
    <row r="33" spans="2:6" ht="12.75">
      <c r="B33" s="3">
        <v>2.5</v>
      </c>
      <c r="C33" s="2">
        <f t="shared" si="0"/>
        <v>2.4343205330290096E-13</v>
      </c>
      <c r="D33" s="1">
        <f t="shared" si="1"/>
        <v>0.030113743215480437</v>
      </c>
      <c r="E33" s="1"/>
      <c r="F33" s="1">
        <f t="shared" si="2"/>
        <v>0.003011374321767132</v>
      </c>
    </row>
    <row r="34" spans="2:6" ht="12.75">
      <c r="B34" s="3">
        <v>2.6</v>
      </c>
      <c r="C34" s="2">
        <f t="shared" si="0"/>
        <v>5.127753636796662E-13</v>
      </c>
      <c r="D34" s="1">
        <f t="shared" si="1"/>
        <v>0.030338928375630004</v>
      </c>
      <c r="E34" s="1"/>
      <c r="F34" s="1">
        <f t="shared" si="2"/>
        <v>0.0030338928380244977</v>
      </c>
    </row>
    <row r="35" spans="2:6" ht="12.75">
      <c r="B35" s="3">
        <v>2.7</v>
      </c>
      <c r="C35" s="2">
        <f t="shared" si="0"/>
        <v>1.0693837871541638E-12</v>
      </c>
      <c r="D35" s="1">
        <f t="shared" si="1"/>
        <v>0.030562741003020984</v>
      </c>
      <c r="E35" s="1"/>
      <c r="F35" s="1">
        <f t="shared" si="2"/>
        <v>0.003056274101264543</v>
      </c>
    </row>
    <row r="36" spans="2:6" ht="12.75">
      <c r="B36" s="3">
        <v>2.8</v>
      </c>
      <c r="C36" s="2">
        <f t="shared" si="0"/>
        <v>2.207989963137139E-12</v>
      </c>
      <c r="D36" s="1">
        <f t="shared" si="1"/>
        <v>0.030785126046985287</v>
      </c>
      <c r="E36" s="1"/>
      <c r="F36" s="1">
        <f t="shared" si="2"/>
        <v>0.003078512606685719</v>
      </c>
    </row>
    <row r="37" spans="2:6" ht="12.75">
      <c r="B37" s="3">
        <v>2.9</v>
      </c>
      <c r="C37" s="2">
        <f t="shared" si="0"/>
        <v>4.5135436772055174E-12</v>
      </c>
      <c r="D37" s="1">
        <f t="shared" si="1"/>
        <v>0.03100602848334161</v>
      </c>
      <c r="E37" s="1"/>
      <c r="F37" s="1">
        <f t="shared" si="2"/>
        <v>0.0031006028523963497</v>
      </c>
    </row>
    <row r="38" spans="2:6" ht="12.75">
      <c r="B38" s="3">
        <v>3</v>
      </c>
      <c r="C38" s="2">
        <f t="shared" si="0"/>
        <v>9.134720408364594E-12</v>
      </c>
      <c r="D38" s="1">
        <f t="shared" si="1"/>
        <v>0.031225393336676125</v>
      </c>
      <c r="E38" s="1"/>
      <c r="F38" s="1">
        <f t="shared" si="2"/>
        <v>0.0031225393418888602</v>
      </c>
    </row>
    <row r="39" spans="2:6" ht="12.75">
      <c r="B39" s="3">
        <v>3.1</v>
      </c>
      <c r="C39" s="2">
        <f t="shared" si="0"/>
        <v>1.830332217015571E-11</v>
      </c>
      <c r="D39" s="1">
        <f t="shared" si="1"/>
        <v>0.03144316570275972</v>
      </c>
      <c r="E39" s="1"/>
      <c r="F39" s="1">
        <f t="shared" si="2"/>
        <v>0.0031443165867489613</v>
      </c>
    </row>
    <row r="40" spans="2:6" ht="12.75">
      <c r="B40" s="3">
        <v>3.2</v>
      </c>
      <c r="C40" s="2">
        <f t="shared" si="0"/>
        <v>3.6309615017918004E-11</v>
      </c>
      <c r="D40" s="1">
        <f t="shared" si="1"/>
        <v>0.031659290771089275</v>
      </c>
      <c r="E40" s="1"/>
      <c r="F40" s="1">
        <f t="shared" si="2"/>
        <v>0.0031659291097875806</v>
      </c>
    </row>
    <row r="41" spans="2:6" ht="12.75">
      <c r="B41" s="3">
        <v>3.3</v>
      </c>
      <c r="C41" s="2">
        <f t="shared" si="0"/>
        <v>7.131328123996075E-11</v>
      </c>
      <c r="D41" s="1">
        <f t="shared" si="1"/>
        <v>0.031873713847540154</v>
      </c>
      <c r="E41" s="1"/>
      <c r="F41" s="1">
        <f t="shared" si="2"/>
        <v>0.003187371448935968</v>
      </c>
    </row>
    <row r="42" spans="2:6" ht="12.75">
      <c r="B42" s="3">
        <v>3.4</v>
      </c>
      <c r="C42" s="2">
        <f t="shared" si="0"/>
        <v>1.386679994165317E-10</v>
      </c>
      <c r="D42" s="1">
        <f t="shared" si="1"/>
        <v>0.03208638037711725</v>
      </c>
      <c r="E42" s="1"/>
      <c r="F42" s="1">
        <f t="shared" si="2"/>
        <v>0.003208638162512924</v>
      </c>
    </row>
    <row r="43" spans="2:6" ht="12.75">
      <c r="B43" s="3">
        <v>3.5</v>
      </c>
      <c r="C43" s="2">
        <f t="shared" si="0"/>
        <v>2.6695566147628514E-10</v>
      </c>
      <c r="D43" s="1">
        <f t="shared" si="1"/>
        <v>0.032297235966791425</v>
      </c>
      <c r="E43" s="1"/>
      <c r="F43" s="1">
        <f t="shared" si="2"/>
        <v>0.003229723836939237</v>
      </c>
    </row>
    <row r="44" spans="2:6" ht="12.75">
      <c r="B44" s="3">
        <v>3.6</v>
      </c>
      <c r="C44" s="2">
        <f t="shared" si="0"/>
        <v>5.088140281645038E-10</v>
      </c>
      <c r="D44" s="1">
        <f t="shared" si="1"/>
        <v>0.03250622640840821</v>
      </c>
      <c r="E44" s="1"/>
      <c r="F44" s="1">
        <f t="shared" si="2"/>
        <v>0.003250623098773446</v>
      </c>
    </row>
    <row r="45" spans="2:6" ht="12.75">
      <c r="B45" s="3">
        <v>3.7</v>
      </c>
      <c r="C45" s="2">
        <f t="shared" si="0"/>
        <v>9.601433370312334E-10</v>
      </c>
      <c r="D45" s="1">
        <f t="shared" si="1"/>
        <v>0.032713297701655444</v>
      </c>
      <c r="E45" s="1"/>
      <c r="F45" s="1">
        <f t="shared" si="2"/>
        <v>0.003271330634294547</v>
      </c>
    </row>
    <row r="46" spans="2:6" ht="12.75">
      <c r="B46" s="3">
        <v>3.8</v>
      </c>
      <c r="C46" s="2">
        <f t="shared" si="0"/>
        <v>1.7937839079640792E-09</v>
      </c>
      <c r="D46" s="1">
        <f t="shared" si="1"/>
        <v>0.03291839607707647</v>
      </c>
      <c r="E46" s="1"/>
      <c r="F46" s="1">
        <f t="shared" si="2"/>
        <v>0.003291841222113164</v>
      </c>
    </row>
    <row r="47" spans="2:6" ht="12.75">
      <c r="B47" s="3">
        <v>3.9</v>
      </c>
      <c r="C47" s="2">
        <f t="shared" si="0"/>
        <v>3.3178842435473045E-09</v>
      </c>
      <c r="D47" s="1">
        <f t="shared" si="1"/>
        <v>0.033121468019115294</v>
      </c>
      <c r="E47" s="1"/>
      <c r="F47" s="1">
        <f t="shared" si="2"/>
        <v>0.003312149788007348</v>
      </c>
    </row>
    <row r="48" spans="2:6" ht="12.75">
      <c r="B48" s="3">
        <v>4</v>
      </c>
      <c r="C48" s="2">
        <f t="shared" si="0"/>
        <v>6.075882849823285E-09</v>
      </c>
      <c r="D48" s="1">
        <f t="shared" si="1"/>
        <v>0.03332246028917996</v>
      </c>
      <c r="E48" s="1"/>
      <c r="F48" s="1">
        <f t="shared" si="2"/>
        <v>0.0033322514972125607</v>
      </c>
    </row>
    <row r="49" spans="2:6" ht="12.75">
      <c r="B49" s="3">
        <v>4.1</v>
      </c>
      <c r="C49" s="2">
        <f t="shared" si="0"/>
        <v>1.1015763624682307E-08</v>
      </c>
      <c r="D49" s="1">
        <f t="shared" si="1"/>
        <v>0.033521319948710604</v>
      </c>
      <c r="E49" s="1"/>
      <c r="F49" s="1">
        <f t="shared" si="2"/>
        <v>0.003352141909058322</v>
      </c>
    </row>
    <row r="50" spans="2:6" ht="12.75">
      <c r="B50" s="3">
        <v>4.2</v>
      </c>
      <c r="C50" s="2">
        <f t="shared" si="0"/>
        <v>1.9773196406244672E-08</v>
      </c>
      <c r="D50" s="1">
        <f t="shared" si="1"/>
        <v>0.033717994382238055</v>
      </c>
      <c r="E50" s="1"/>
      <c r="F50" s="1">
        <f t="shared" si="2"/>
        <v>0.0033718172341005706</v>
      </c>
    </row>
    <row r="51" spans="2:6" ht="12.75">
      <c r="B51" s="3">
        <v>4.3</v>
      </c>
      <c r="C51" s="2">
        <f t="shared" si="0"/>
        <v>3.5139550948204334E-08</v>
      </c>
      <c r="D51" s="1">
        <f t="shared" si="1"/>
        <v>0.03391243132041921</v>
      </c>
      <c r="E51" s="1"/>
      <c r="F51" s="1">
        <f t="shared" si="2"/>
        <v>0.003391274757637774</v>
      </c>
    </row>
    <row r="52" spans="2:6" ht="12.75">
      <c r="B52" s="3">
        <v>4.4</v>
      </c>
      <c r="C52" s="2">
        <f t="shared" si="0"/>
        <v>6.182620500165856E-08</v>
      </c>
      <c r="D52" s="1">
        <f t="shared" si="1"/>
        <v>0.03410457886303525</v>
      </c>
      <c r="E52" s="1"/>
      <c r="F52" s="1">
        <f t="shared" si="2"/>
        <v>0.003410513529888026</v>
      </c>
    </row>
    <row r="53" spans="2:6" ht="12.75">
      <c r="B53" s="3">
        <v>4.5</v>
      </c>
      <c r="C53" s="2">
        <f t="shared" si="0"/>
        <v>1.0769760042543275E-07</v>
      </c>
      <c r="D53" s="1">
        <f t="shared" si="1"/>
        <v>0.03429438550193838</v>
      </c>
      <c r="E53" s="1"/>
      <c r="F53" s="1">
        <f t="shared" si="2"/>
        <v>0.0034295354780342203</v>
      </c>
    </row>
    <row r="54" spans="2:6" ht="12.75">
      <c r="B54" s="3">
        <v>4.6</v>
      </c>
      <c r="C54" s="2">
        <f t="shared" si="0"/>
        <v>1.8573618445552894E-07</v>
      </c>
      <c r="D54" s="1">
        <f t="shared" si="1"/>
        <v>0.03448180014393333</v>
      </c>
      <c r="E54" s="1"/>
      <c r="F54" s="1">
        <f t="shared" si="2"/>
        <v>0.003448347176959342</v>
      </c>
    </row>
    <row r="55" spans="2:6" ht="12.75">
      <c r="B55" s="3">
        <v>4.7</v>
      </c>
      <c r="C55" s="2">
        <f t="shared" si="0"/>
        <v>3.1713492167159754E-07</v>
      </c>
      <c r="D55" s="1">
        <f t="shared" si="1"/>
        <v>0.03466677213357916</v>
      </c>
      <c r="E55" s="1"/>
      <c r="F55" s="1">
        <f t="shared" si="2"/>
        <v>0.0034669626347874198</v>
      </c>
    </row>
    <row r="56" spans="2:6" ht="12.75">
      <c r="B56" s="3">
        <v>4.8</v>
      </c>
      <c r="C56" s="2">
        <f t="shared" si="0"/>
        <v>5.361035344697613E-07</v>
      </c>
      <c r="D56" s="1">
        <f t="shared" si="1"/>
        <v>0.03484925127589745</v>
      </c>
      <c r="E56" s="1"/>
      <c r="F56" s="1">
        <f t="shared" si="2"/>
        <v>0.003485407620770767</v>
      </c>
    </row>
    <row r="57" spans="2:6" ht="12.75">
      <c r="B57" s="3">
        <v>4.9</v>
      </c>
      <c r="C57" s="2">
        <f t="shared" si="0"/>
        <v>8.972435162383335E-07</v>
      </c>
      <c r="D57" s="1">
        <f t="shared" si="1"/>
        <v>0.03502918785897258</v>
      </c>
      <c r="E57" s="1"/>
      <c r="F57" s="1">
        <f t="shared" si="2"/>
        <v>0.003503726305061871</v>
      </c>
    </row>
    <row r="58" spans="2:6" ht="12.75">
      <c r="B58" s="3">
        <v>5</v>
      </c>
      <c r="C58" s="2">
        <f t="shared" si="0"/>
        <v>1.4867195147342977E-06</v>
      </c>
      <c r="D58" s="1">
        <f t="shared" si="1"/>
        <v>0.03520653267642995</v>
      </c>
      <c r="E58" s="1"/>
      <c r="F58" s="1">
        <f t="shared" si="2"/>
        <v>0.003521991315206255</v>
      </c>
    </row>
    <row r="59" spans="2:6" ht="12.75">
      <c r="B59" s="3">
        <v>5.1</v>
      </c>
      <c r="C59" s="2">
        <f t="shared" si="0"/>
        <v>2.4389607458933518E-06</v>
      </c>
      <c r="D59" s="1">
        <f t="shared" si="1"/>
        <v>0.03538123704977796</v>
      </c>
      <c r="E59" s="1"/>
      <c r="F59" s="1">
        <f t="shared" si="2"/>
        <v>0.0035403187696490994</v>
      </c>
    </row>
    <row r="60" spans="2:6" ht="12.75">
      <c r="B60" s="3">
        <v>5.2</v>
      </c>
      <c r="C60" s="2">
        <f t="shared" si="0"/>
        <v>3.9612990910320745E-06</v>
      </c>
      <c r="D60" s="1">
        <f t="shared" si="1"/>
        <v>0.0355532528505997</v>
      </c>
      <c r="E60" s="1"/>
      <c r="F60" s="1">
        <f t="shared" si="2"/>
        <v>0.0035588904542418983</v>
      </c>
    </row>
    <row r="61" spans="2:6" ht="12.75">
      <c r="B61" s="3">
        <v>5.3</v>
      </c>
      <c r="C61" s="2">
        <f t="shared" si="0"/>
        <v>6.369825178867089E-06</v>
      </c>
      <c r="D61" s="1">
        <f t="shared" si="1"/>
        <v>0.03572253252258008</v>
      </c>
      <c r="E61" s="1"/>
      <c r="F61" s="1">
        <f t="shared" si="2"/>
        <v>0.0035779860949189876</v>
      </c>
    </row>
    <row r="62" spans="2:6" ht="12.75">
      <c r="B62" s="3">
        <v>5.4</v>
      </c>
      <c r="C62" s="2">
        <f t="shared" si="0"/>
        <v>1.0140852065486758E-05</v>
      </c>
      <c r="D62" s="1">
        <f t="shared" si="1"/>
        <v>0.03588902910335445</v>
      </c>
      <c r="E62" s="1"/>
      <c r="F62" s="1">
        <f t="shared" si="2"/>
        <v>0.0035980296771943826</v>
      </c>
    </row>
    <row r="63" spans="2:6" ht="12.75">
      <c r="B63" s="3">
        <v>5.5</v>
      </c>
      <c r="C63" s="2">
        <f t="shared" si="0"/>
        <v>1.5983741106905475E-05</v>
      </c>
      <c r="D63" s="1">
        <f t="shared" si="1"/>
        <v>0.03605269624616479</v>
      </c>
      <c r="E63" s="1"/>
      <c r="F63" s="1">
        <f t="shared" si="2"/>
        <v>0.0036196549916126934</v>
      </c>
    </row>
    <row r="64" spans="2:6" ht="12.75">
      <c r="B64" s="3">
        <v>5.6</v>
      </c>
      <c r="C64" s="2">
        <f t="shared" si="0"/>
        <v>2.4942471290053532E-05</v>
      </c>
      <c r="D64" s="1">
        <f t="shared" si="1"/>
        <v>0.03621348824130922</v>
      </c>
      <c r="E64" s="1"/>
      <c r="F64" s="1">
        <f t="shared" si="2"/>
        <v>0.003643797048291969</v>
      </c>
    </row>
    <row r="65" spans="2:6" ht="12.75">
      <c r="B65" s="3">
        <v>5.7</v>
      </c>
      <c r="C65" s="2">
        <f t="shared" si="0"/>
        <v>3.853519674208712E-05</v>
      </c>
      <c r="D65" s="1">
        <f t="shared" si="1"/>
        <v>0.03637136003737134</v>
      </c>
      <c r="E65" s="1"/>
      <c r="F65" s="1">
        <f t="shared" si="2"/>
        <v>0.0036718176808050117</v>
      </c>
    </row>
    <row r="66" spans="2:6" ht="12.75">
      <c r="B66" s="3">
        <v>5.8</v>
      </c>
      <c r="C66" s="2">
        <f t="shared" si="0"/>
        <v>5.894306775653984E-05</v>
      </c>
      <c r="D66" s="1">
        <f t="shared" si="1"/>
        <v>0.03652626726221538</v>
      </c>
      <c r="E66" s="1"/>
      <c r="F66" s="1">
        <f t="shared" si="2"/>
        <v>0.0037056754872024232</v>
      </c>
    </row>
    <row r="67" spans="2:6" ht="12.75">
      <c r="B67" s="3">
        <v>5.9</v>
      </c>
      <c r="C67" s="2">
        <f t="shared" si="0"/>
        <v>8.926165717713291E-05</v>
      </c>
      <c r="D67" s="1">
        <f t="shared" si="1"/>
        <v>0.03667816624373361</v>
      </c>
      <c r="E67" s="1"/>
      <c r="F67" s="1">
        <f t="shared" si="2"/>
        <v>0.0037481521158327794</v>
      </c>
    </row>
    <row r="68" spans="2:6" ht="12.75">
      <c r="B68" s="3">
        <v>6</v>
      </c>
      <c r="C68" s="2">
        <f t="shared" si="0"/>
        <v>0.00013383022576488534</v>
      </c>
      <c r="D68" s="1">
        <f t="shared" si="1"/>
        <v>0.036827014030332325</v>
      </c>
      <c r="E68" s="1"/>
      <c r="F68" s="1">
        <f t="shared" si="2"/>
        <v>0.0038031486062216286</v>
      </c>
    </row>
    <row r="69" spans="2:6" ht="12.75">
      <c r="B69" s="3">
        <v>6.1</v>
      </c>
      <c r="C69" s="2">
        <f t="shared" si="0"/>
        <v>0.00019865547139277234</v>
      </c>
      <c r="D69" s="1">
        <f t="shared" si="1"/>
        <v>0.036972768411143234</v>
      </c>
      <c r="E69" s="1"/>
      <c r="F69" s="1">
        <f t="shared" si="2"/>
        <v>0.003876066765367818</v>
      </c>
    </row>
    <row r="70" spans="2:6" ht="12.75">
      <c r="B70" s="3">
        <v>6.2</v>
      </c>
      <c r="C70" s="2">
        <f t="shared" si="0"/>
        <v>0.0002919469257914602</v>
      </c>
      <c r="D70" s="1">
        <f t="shared" si="1"/>
        <v>0.0371153879359466</v>
      </c>
      <c r="E70" s="1"/>
      <c r="F70" s="1">
        <f t="shared" si="2"/>
        <v>0.003974291026806973</v>
      </c>
    </row>
    <row r="71" spans="2:6" ht="12.75">
      <c r="B71" s="3">
        <v>6.3</v>
      </c>
      <c r="C71" s="2">
        <f t="shared" si="0"/>
        <v>0.0004247802705507514</v>
      </c>
      <c r="D71" s="1">
        <f t="shared" si="1"/>
        <v>0.037254831934793335</v>
      </c>
      <c r="E71" s="1"/>
      <c r="F71" s="1">
        <f t="shared" si="2"/>
        <v>0.004107785436975009</v>
      </c>
    </row>
    <row r="72" spans="2:6" ht="12.75">
      <c r="B72" s="3">
        <v>6.4</v>
      </c>
      <c r="C72" s="2">
        <f t="shared" si="0"/>
        <v>0.000611901930113773</v>
      </c>
      <c r="D72" s="1">
        <f t="shared" si="1"/>
        <v>0.03739106053731284</v>
      </c>
      <c r="E72" s="1"/>
      <c r="F72" s="1">
        <f t="shared" si="2"/>
        <v>0.0042898177908336785</v>
      </c>
    </row>
    <row r="73" spans="2:6" ht="12.75">
      <c r="B73" s="3">
        <v>6.5</v>
      </c>
      <c r="C73" s="2">
        <f aca="true" t="shared" si="3" ref="C73:C136">NORMDIST(B73,m_1,s_1,FALSE)</f>
        <v>0.0008726826950457599</v>
      </c>
      <c r="D73" s="1">
        <f aca="true" t="shared" si="4" ref="D73:D136">NORMDIST(B73,m_2,s_2,FALSE)</f>
        <v>0.03752403469169378</v>
      </c>
      <c r="E73" s="1"/>
      <c r="F73" s="1">
        <f aca="true" t="shared" si="5" ref="F73:F136">A*C73+(1-A)*D73</f>
        <v>0.004537817894710561</v>
      </c>
    </row>
    <row r="74" spans="2:6" ht="12.75">
      <c r="B74" s="3">
        <v>6.6</v>
      </c>
      <c r="C74" s="2">
        <f t="shared" si="3"/>
        <v>0.0012322191684730175</v>
      </c>
      <c r="D74" s="1">
        <f t="shared" si="4"/>
        <v>0.037653716183325386</v>
      </c>
      <c r="E74" s="1"/>
      <c r="F74" s="1">
        <f t="shared" si="5"/>
        <v>0.0048743688699582535</v>
      </c>
    </row>
    <row r="75" spans="2:6" ht="12.75">
      <c r="B75" s="3">
        <v>6.7</v>
      </c>
      <c r="C75" s="2">
        <f t="shared" si="3"/>
        <v>0.001722568939053681</v>
      </c>
      <c r="D75" s="1">
        <f t="shared" si="4"/>
        <v>0.037780067653086453</v>
      </c>
      <c r="E75" s="1"/>
      <c r="F75" s="1">
        <f t="shared" si="5"/>
        <v>0.005328318810456957</v>
      </c>
    </row>
    <row r="76" spans="2:6" ht="12.75">
      <c r="B76" s="3">
        <v>6.8</v>
      </c>
      <c r="C76" s="2">
        <f t="shared" si="3"/>
        <v>0.00238408820146484</v>
      </c>
      <c r="D76" s="1">
        <f t="shared" si="4"/>
        <v>0.03790305261527016</v>
      </c>
      <c r="E76" s="1"/>
      <c r="F76" s="1">
        <f t="shared" si="5"/>
        <v>0.005935984642845371</v>
      </c>
    </row>
    <row r="77" spans="2:6" ht="12.75">
      <c r="B77" s="3">
        <v>6.9</v>
      </c>
      <c r="C77" s="2">
        <f t="shared" si="3"/>
        <v>0.0032668190561999243</v>
      </c>
      <c r="D77" s="1">
        <f t="shared" si="4"/>
        <v>0.03802263547513249</v>
      </c>
      <c r="E77" s="1"/>
      <c r="F77" s="1">
        <f t="shared" si="5"/>
        <v>0.00674240069809318</v>
      </c>
    </row>
    <row r="78" spans="2:6" ht="12.75">
      <c r="B78" s="3">
        <v>7</v>
      </c>
      <c r="C78" s="2">
        <f t="shared" si="3"/>
        <v>0.004431848411938007</v>
      </c>
      <c r="D78" s="1">
        <f t="shared" si="4"/>
        <v>0.03813878154605241</v>
      </c>
      <c r="E78" s="1"/>
      <c r="F78" s="1">
        <f t="shared" si="5"/>
        <v>0.007802541725349446</v>
      </c>
    </row>
    <row r="79" spans="2:6" ht="12.75">
      <c r="B79" s="3">
        <v>7.1</v>
      </c>
      <c r="C79" s="2">
        <f t="shared" si="3"/>
        <v>0.005952532419775848</v>
      </c>
      <c r="D79" s="1">
        <f t="shared" si="4"/>
        <v>0.038251457066292405</v>
      </c>
      <c r="E79" s="1"/>
      <c r="F79" s="1">
        <f t="shared" si="5"/>
        <v>0.009182424884427503</v>
      </c>
    </row>
    <row r="80" spans="2:6" ht="12.75">
      <c r="B80" s="3">
        <v>7.2</v>
      </c>
      <c r="C80" s="2">
        <f t="shared" si="3"/>
        <v>0.007915451582979967</v>
      </c>
      <c r="D80" s="1">
        <f t="shared" si="4"/>
        <v>0.03836062921534785</v>
      </c>
      <c r="E80" s="1"/>
      <c r="F80" s="1">
        <f t="shared" si="5"/>
        <v>0.010959969346216755</v>
      </c>
    </row>
    <row r="81" spans="2:6" ht="12.75">
      <c r="B81" s="3">
        <v>7.3</v>
      </c>
      <c r="C81" s="2">
        <f t="shared" si="3"/>
        <v>0.01042093481442259</v>
      </c>
      <c r="D81" s="1">
        <f t="shared" si="4"/>
        <v>0.03846626612987428</v>
      </c>
      <c r="E81" s="1"/>
      <c r="F81" s="1">
        <f t="shared" si="5"/>
        <v>0.013225467945967758</v>
      </c>
    </row>
    <row r="82" spans="2:6" ht="12.75">
      <c r="B82" s="3">
        <v>7.4</v>
      </c>
      <c r="C82" s="2">
        <f t="shared" si="3"/>
        <v>0.013582969233685632</v>
      </c>
      <c r="D82" s="1">
        <f t="shared" si="4"/>
        <v>0.03856833691918161</v>
      </c>
      <c r="E82" s="1"/>
      <c r="F82" s="1">
        <f t="shared" si="5"/>
        <v>0.016081506002235228</v>
      </c>
    </row>
    <row r="83" spans="2:6" ht="12.75">
      <c r="B83" s="3">
        <v>7.5</v>
      </c>
      <c r="C83" s="2">
        <f t="shared" si="3"/>
        <v>0.017528300493568537</v>
      </c>
      <c r="D83" s="1">
        <f t="shared" si="4"/>
        <v>0.03866681168028492</v>
      </c>
      <c r="E83" s="1"/>
      <c r="F83" s="1">
        <f t="shared" si="5"/>
        <v>0.019642151612240175</v>
      </c>
    </row>
    <row r="84" spans="2:6" ht="12.75">
      <c r="B84" s="3">
        <v>7.6</v>
      </c>
      <c r="C84" s="2">
        <f t="shared" si="3"/>
        <v>0.02239453029484288</v>
      </c>
      <c r="D84" s="1">
        <f t="shared" si="4"/>
        <v>0.03876166151250141</v>
      </c>
      <c r="E84" s="1"/>
      <c r="F84" s="1">
        <f t="shared" si="5"/>
        <v>0.02403124341660873</v>
      </c>
    </row>
    <row r="85" spans="2:6" ht="12.75">
      <c r="B85" s="3">
        <v>7.7</v>
      </c>
      <c r="C85" s="2">
        <f t="shared" si="3"/>
        <v>0.028327037741601183</v>
      </c>
      <c r="D85" s="1">
        <f t="shared" si="4"/>
        <v>0.03885285853158358</v>
      </c>
      <c r="E85" s="1"/>
      <c r="F85" s="1">
        <f t="shared" si="5"/>
        <v>0.029379619820599424</v>
      </c>
    </row>
    <row r="86" spans="2:6" ht="12.75">
      <c r="B86" s="3">
        <v>7.8</v>
      </c>
      <c r="C86" s="2">
        <f t="shared" si="3"/>
        <v>0.03547459284623142</v>
      </c>
      <c r="D86" s="1">
        <f t="shared" si="4"/>
        <v>0.038940375883379036</v>
      </c>
      <c r="E86" s="1"/>
      <c r="F86" s="1">
        <f t="shared" si="5"/>
        <v>0.03582117114994618</v>
      </c>
    </row>
    <row r="87" spans="2:6" ht="12.75">
      <c r="B87" s="3">
        <v>7.9</v>
      </c>
      <c r="C87" s="2">
        <f t="shared" si="3"/>
        <v>0.043983595980427226</v>
      </c>
      <c r="D87" s="1">
        <f t="shared" si="4"/>
        <v>0.039024187757007424</v>
      </c>
      <c r="E87" s="1"/>
      <c r="F87" s="1">
        <f t="shared" si="5"/>
        <v>0.043487655158085246</v>
      </c>
    </row>
    <row r="88" spans="2:6" ht="12.75">
      <c r="B88" s="3">
        <v>8</v>
      </c>
      <c r="C88" s="2">
        <f t="shared" si="3"/>
        <v>0.05399096651318805</v>
      </c>
      <c r="D88" s="1">
        <f t="shared" si="4"/>
        <v>0.039104269397545584</v>
      </c>
      <c r="E88" s="1"/>
      <c r="F88" s="1">
        <f t="shared" si="5"/>
        <v>0.052502296801623806</v>
      </c>
    </row>
    <row r="89" spans="2:6" ht="12.75">
      <c r="B89" s="3">
        <v>8.1</v>
      </c>
      <c r="C89" s="2">
        <f t="shared" si="3"/>
        <v>0.06561581477467654</v>
      </c>
      <c r="D89" s="1">
        <f t="shared" si="4"/>
        <v>0.039180597118212104</v>
      </c>
      <c r="E89" s="1"/>
      <c r="F89" s="1">
        <f t="shared" si="5"/>
        <v>0.0629722930090301</v>
      </c>
    </row>
    <row r="90" spans="2:6" ht="12.75">
      <c r="B90" s="3">
        <v>8.2</v>
      </c>
      <c r="C90" s="2">
        <f t="shared" si="3"/>
        <v>0.07895015830089405</v>
      </c>
      <c r="D90" s="1">
        <f t="shared" si="4"/>
        <v>0.03925314831204288</v>
      </c>
      <c r="E90" s="1"/>
      <c r="F90" s="1">
        <f t="shared" si="5"/>
        <v>0.07498045730200893</v>
      </c>
    </row>
    <row r="91" spans="2:6" ht="12.75">
      <c r="B91" s="3">
        <v>8.3</v>
      </c>
      <c r="C91" s="2">
        <f t="shared" si="3"/>
        <v>0.09404907737688703</v>
      </c>
      <c r="D91" s="1">
        <f t="shared" si="4"/>
        <v>0.039321901463049716</v>
      </c>
      <c r="E91" s="1"/>
      <c r="F91" s="1">
        <f t="shared" si="5"/>
        <v>0.0885763597855033</v>
      </c>
    </row>
    <row r="92" spans="2:6" ht="12.75">
      <c r="B92" s="3">
        <v>8.4</v>
      </c>
      <c r="C92" s="2">
        <f t="shared" si="3"/>
        <v>0.11092083467945561</v>
      </c>
      <c r="D92" s="1">
        <f t="shared" si="4"/>
        <v>0.03938683615685408</v>
      </c>
      <c r="E92" s="1"/>
      <c r="F92" s="1">
        <f t="shared" si="5"/>
        <v>0.10376743482719546</v>
      </c>
    </row>
    <row r="93" spans="2:6" ht="12.75">
      <c r="B93" s="3">
        <v>8.5</v>
      </c>
      <c r="C93" s="2">
        <f t="shared" si="3"/>
        <v>0.12951759566589172</v>
      </c>
      <c r="D93" s="1">
        <f t="shared" si="4"/>
        <v>0.03944793309078889</v>
      </c>
      <c r="E93" s="1"/>
      <c r="F93" s="1">
        <f t="shared" si="5"/>
        <v>0.12051062940838143</v>
      </c>
    </row>
    <row r="94" spans="2:6" ht="12.75">
      <c r="B94" s="3">
        <v>8.6</v>
      </c>
      <c r="C94" s="2">
        <f t="shared" si="3"/>
        <v>0.14972746563574477</v>
      </c>
      <c r="D94" s="1">
        <f t="shared" si="4"/>
        <v>0.03950517408346112</v>
      </c>
      <c r="E94" s="1"/>
      <c r="F94" s="1">
        <f t="shared" si="5"/>
        <v>0.13870523648051641</v>
      </c>
    </row>
    <row r="95" spans="2:6" ht="12.75">
      <c r="B95" s="3">
        <v>8.7</v>
      </c>
      <c r="C95" s="2">
        <f t="shared" si="3"/>
        <v>0.17136859204780716</v>
      </c>
      <c r="D95" s="1">
        <f t="shared" si="4"/>
        <v>0.03955854208376873</v>
      </c>
      <c r="E95" s="1"/>
      <c r="F95" s="1">
        <f t="shared" si="5"/>
        <v>0.15818758705140332</v>
      </c>
    </row>
    <row r="96" spans="2:6" ht="12.75">
      <c r="B96" s="3">
        <v>8.8</v>
      </c>
      <c r="C96" s="2">
        <f t="shared" si="3"/>
        <v>0.1941860549832131</v>
      </c>
      <c r="D96" s="1">
        <f t="shared" si="4"/>
        <v>0.039608021179365606</v>
      </c>
      <c r="E96" s="1"/>
      <c r="F96" s="1">
        <f t="shared" si="5"/>
        <v>0.17872825160282835</v>
      </c>
    </row>
    <row r="97" spans="2:6" ht="12.75">
      <c r="B97" s="3">
        <v>8.9</v>
      </c>
      <c r="C97" s="2">
        <f t="shared" si="3"/>
        <v>0.2178521770325506</v>
      </c>
      <c r="D97" s="1">
        <f t="shared" si="4"/>
        <v>0.03965359660456857</v>
      </c>
      <c r="E97" s="1"/>
      <c r="F97" s="1">
        <f t="shared" si="5"/>
        <v>0.2000323189897524</v>
      </c>
    </row>
    <row r="98" spans="2:6" ht="12.75">
      <c r="B98" s="3">
        <v>9</v>
      </c>
      <c r="C98" s="2">
        <f t="shared" si="3"/>
        <v>0.24197072451914334</v>
      </c>
      <c r="D98" s="1">
        <f t="shared" si="4"/>
        <v>0.03969525474770117</v>
      </c>
      <c r="E98" s="1"/>
      <c r="F98" s="1">
        <f t="shared" si="5"/>
        <v>0.22174317754199913</v>
      </c>
    </row>
    <row r="99" spans="2:6" ht="12.75">
      <c r="B99" s="3">
        <v>9.1</v>
      </c>
      <c r="C99" s="2">
        <f t="shared" si="3"/>
        <v>0.2660852498987547</v>
      </c>
      <c r="D99" s="1">
        <f t="shared" si="4"/>
        <v>0.03973298315786883</v>
      </c>
      <c r="E99" s="1"/>
      <c r="F99" s="1">
        <f t="shared" si="5"/>
        <v>0.24345002322466613</v>
      </c>
    </row>
    <row r="100" spans="2:6" ht="12.75">
      <c r="B100" s="3">
        <v>9.2</v>
      </c>
      <c r="C100" s="2">
        <f t="shared" si="3"/>
        <v>0.28969155276148256</v>
      </c>
      <c r="D100" s="1">
        <f t="shared" si="4"/>
        <v>0.03976677055116088</v>
      </c>
      <c r="E100" s="1"/>
      <c r="F100" s="1">
        <f t="shared" si="5"/>
        <v>0.2646990745404504</v>
      </c>
    </row>
    <row r="101" spans="2:6" ht="12.75">
      <c r="B101" s="3">
        <v>9.3</v>
      </c>
      <c r="C101" s="2">
        <f t="shared" si="3"/>
        <v>0.3122539333667614</v>
      </c>
      <c r="D101" s="1">
        <f t="shared" si="4"/>
        <v>0.0397966068162751</v>
      </c>
      <c r="E101" s="1"/>
      <c r="F101" s="1">
        <f t="shared" si="5"/>
        <v>0.2850082007117128</v>
      </c>
    </row>
    <row r="102" spans="2:6" ht="12.75">
      <c r="B102" s="3">
        <v>9.4</v>
      </c>
      <c r="C102" s="2">
        <f t="shared" si="3"/>
        <v>0.33322460289179967</v>
      </c>
      <c r="D102" s="1">
        <f t="shared" si="4"/>
        <v>0.03982248301956069</v>
      </c>
      <c r="E102" s="1"/>
      <c r="F102" s="1">
        <f t="shared" si="5"/>
        <v>0.3038843909045758</v>
      </c>
    </row>
    <row r="103" spans="2:6" ht="12.75">
      <c r="B103" s="3">
        <v>9.5</v>
      </c>
      <c r="C103" s="2">
        <f t="shared" si="3"/>
        <v>0.35206532676429947</v>
      </c>
      <c r="D103" s="1">
        <f t="shared" si="4"/>
        <v>0.0398443914094764</v>
      </c>
      <c r="E103" s="1"/>
      <c r="F103" s="1">
        <f t="shared" si="5"/>
        <v>0.3208432332288172</v>
      </c>
    </row>
    <row r="104" spans="2:6" ht="12.75">
      <c r="B104" s="3">
        <v>9.6</v>
      </c>
      <c r="C104" s="2">
        <f t="shared" si="3"/>
        <v>0.3682701403033232</v>
      </c>
      <c r="D104" s="1">
        <f t="shared" si="4"/>
        <v>0.0398623254204605</v>
      </c>
      <c r="E104" s="1"/>
      <c r="F104" s="1">
        <f t="shared" si="5"/>
        <v>0.33542935881503694</v>
      </c>
    </row>
    <row r="105" spans="2:6" ht="12.75">
      <c r="B105" s="3">
        <v>9.7</v>
      </c>
      <c r="C105" s="2">
        <f t="shared" si="3"/>
        <v>0.38138781546052397</v>
      </c>
      <c r="D105" s="1">
        <f t="shared" si="4"/>
        <v>0.03987627967620997</v>
      </c>
      <c r="E105" s="1"/>
      <c r="F105" s="1">
        <f t="shared" si="5"/>
        <v>0.34723666188209257</v>
      </c>
    </row>
    <row r="106" spans="2:6" ht="12.75">
      <c r="B106" s="3">
        <v>9.8</v>
      </c>
      <c r="C106" s="2">
        <f t="shared" si="3"/>
        <v>0.39104269397545594</v>
      </c>
      <c r="D106" s="1">
        <f t="shared" si="4"/>
        <v>0.03988624999236661</v>
      </c>
      <c r="E106" s="1"/>
      <c r="F106" s="1">
        <f t="shared" si="5"/>
        <v>0.355927049577147</v>
      </c>
    </row>
    <row r="107" spans="2:6" ht="12.75">
      <c r="B107" s="3">
        <v>9.9</v>
      </c>
      <c r="C107" s="2">
        <f t="shared" si="3"/>
        <v>0.39695254747701175</v>
      </c>
      <c r="D107" s="1">
        <f t="shared" si="4"/>
        <v>0.03989223337860821</v>
      </c>
      <c r="E107" s="1"/>
      <c r="F107" s="1">
        <f t="shared" si="5"/>
        <v>0.3612465160671714</v>
      </c>
    </row>
    <row r="108" spans="2:6" ht="12.75">
      <c r="B108" s="3">
        <v>10</v>
      </c>
      <c r="C108" s="2">
        <f t="shared" si="3"/>
        <v>0.39894228040143265</v>
      </c>
      <c r="D108" s="1">
        <f t="shared" si="4"/>
        <v>0.03989422804014327</v>
      </c>
      <c r="E108" s="1"/>
      <c r="F108" s="1">
        <f t="shared" si="5"/>
        <v>0.3630374751653037</v>
      </c>
    </row>
    <row r="109" spans="2:6" ht="12.75">
      <c r="B109" s="3">
        <v>10.1</v>
      </c>
      <c r="C109" s="2">
        <f t="shared" si="3"/>
        <v>0.39695254747701175</v>
      </c>
      <c r="D109" s="1">
        <f t="shared" si="4"/>
        <v>0.03989223337860821</v>
      </c>
      <c r="E109" s="1"/>
      <c r="F109" s="1">
        <f t="shared" si="5"/>
        <v>0.3612465160671714</v>
      </c>
    </row>
    <row r="110" spans="2:6" ht="12.75">
      <c r="B110" s="3">
        <v>10.2</v>
      </c>
      <c r="C110" s="2">
        <f t="shared" si="3"/>
        <v>0.39104269397545594</v>
      </c>
      <c r="D110" s="1">
        <f t="shared" si="4"/>
        <v>0.03988624999236661</v>
      </c>
      <c r="E110" s="1"/>
      <c r="F110" s="1">
        <f t="shared" si="5"/>
        <v>0.355927049577147</v>
      </c>
    </row>
    <row r="111" spans="2:6" ht="12.75">
      <c r="B111" s="3">
        <v>10.3</v>
      </c>
      <c r="C111" s="2">
        <f t="shared" si="3"/>
        <v>0.38138781546052397</v>
      </c>
      <c r="D111" s="1">
        <f t="shared" si="4"/>
        <v>0.03987627967620997</v>
      </c>
      <c r="E111" s="1"/>
      <c r="F111" s="1">
        <f t="shared" si="5"/>
        <v>0.34723666188209257</v>
      </c>
    </row>
    <row r="112" spans="2:6" ht="12.75">
      <c r="B112" s="3">
        <v>10.4</v>
      </c>
      <c r="C112" s="2">
        <f t="shared" si="3"/>
        <v>0.3682701403033232</v>
      </c>
      <c r="D112" s="1">
        <f t="shared" si="4"/>
        <v>0.0398623254204605</v>
      </c>
      <c r="E112" s="1"/>
      <c r="F112" s="1">
        <f t="shared" si="5"/>
        <v>0.33542935881503694</v>
      </c>
    </row>
    <row r="113" spans="2:6" ht="12.75">
      <c r="B113" s="3">
        <v>10.5</v>
      </c>
      <c r="C113" s="2">
        <f t="shared" si="3"/>
        <v>0.35206532676429947</v>
      </c>
      <c r="D113" s="1">
        <f t="shared" si="4"/>
        <v>0.0398443914094764</v>
      </c>
      <c r="E113" s="1"/>
      <c r="F113" s="1">
        <f t="shared" si="5"/>
        <v>0.3208432332288172</v>
      </c>
    </row>
    <row r="114" spans="2:6" ht="12.75">
      <c r="B114" s="3">
        <v>10.6</v>
      </c>
      <c r="C114" s="2">
        <f t="shared" si="3"/>
        <v>0.33322460289179967</v>
      </c>
      <c r="D114" s="1">
        <f t="shared" si="4"/>
        <v>0.03982248301956069</v>
      </c>
      <c r="E114" s="1"/>
      <c r="F114" s="1">
        <f t="shared" si="5"/>
        <v>0.3038843909045758</v>
      </c>
    </row>
    <row r="115" spans="2:6" ht="12.75">
      <c r="B115" s="3">
        <v>10.7</v>
      </c>
      <c r="C115" s="2">
        <f t="shared" si="3"/>
        <v>0.3122539333667614</v>
      </c>
      <c r="D115" s="1">
        <f t="shared" si="4"/>
        <v>0.0397966068162751</v>
      </c>
      <c r="E115" s="1"/>
      <c r="F115" s="1">
        <f t="shared" si="5"/>
        <v>0.2850082007117128</v>
      </c>
    </row>
    <row r="116" spans="2:6" ht="12.75">
      <c r="B116" s="3">
        <v>10.8</v>
      </c>
      <c r="C116" s="2">
        <f t="shared" si="3"/>
        <v>0.28969155276148256</v>
      </c>
      <c r="D116" s="1">
        <f t="shared" si="4"/>
        <v>0.03976677055116088</v>
      </c>
      <c r="E116" s="1"/>
      <c r="F116" s="1">
        <f t="shared" si="5"/>
        <v>0.2646990745404504</v>
      </c>
    </row>
    <row r="117" spans="2:6" ht="12.75">
      <c r="B117" s="3">
        <v>10.9</v>
      </c>
      <c r="C117" s="2">
        <f t="shared" si="3"/>
        <v>0.2660852498987547</v>
      </c>
      <c r="D117" s="1">
        <f t="shared" si="4"/>
        <v>0.03973298315786883</v>
      </c>
      <c r="E117" s="1"/>
      <c r="F117" s="1">
        <f t="shared" si="5"/>
        <v>0.24345002322466613</v>
      </c>
    </row>
    <row r="118" spans="2:6" ht="12.75">
      <c r="B118" s="3">
        <v>11</v>
      </c>
      <c r="C118" s="2">
        <f t="shared" si="3"/>
        <v>0.24197072451914334</v>
      </c>
      <c r="D118" s="1">
        <f t="shared" si="4"/>
        <v>0.03969525474770117</v>
      </c>
      <c r="E118" s="1"/>
      <c r="F118" s="1">
        <f t="shared" si="5"/>
        <v>0.22174317754199913</v>
      </c>
    </row>
    <row r="119" spans="2:6" ht="12.75">
      <c r="B119" s="3">
        <v>11.1</v>
      </c>
      <c r="C119" s="2">
        <f t="shared" si="3"/>
        <v>0.2178521770325506</v>
      </c>
      <c r="D119" s="1">
        <f t="shared" si="4"/>
        <v>0.03965359660456857</v>
      </c>
      <c r="E119" s="1"/>
      <c r="F119" s="1">
        <f t="shared" si="5"/>
        <v>0.2000323189897524</v>
      </c>
    </row>
    <row r="120" spans="2:6" ht="12.75">
      <c r="B120" s="3">
        <v>11.2</v>
      </c>
      <c r="C120" s="2">
        <f t="shared" si="3"/>
        <v>0.1941860549832131</v>
      </c>
      <c r="D120" s="1">
        <f t="shared" si="4"/>
        <v>0.039608021179365606</v>
      </c>
      <c r="E120" s="1"/>
      <c r="F120" s="1">
        <f t="shared" si="5"/>
        <v>0.17872825160282835</v>
      </c>
    </row>
    <row r="121" spans="2:6" ht="12.75">
      <c r="B121" s="3">
        <v>11.3</v>
      </c>
      <c r="C121" s="2">
        <f t="shared" si="3"/>
        <v>0.17136859204780716</v>
      </c>
      <c r="D121" s="1">
        <f t="shared" si="4"/>
        <v>0.03955854208376873</v>
      </c>
      <c r="E121" s="1"/>
      <c r="F121" s="1">
        <f t="shared" si="5"/>
        <v>0.15818758705140332</v>
      </c>
    </row>
    <row r="122" spans="2:6" ht="12.75">
      <c r="B122" s="3">
        <v>11.4</v>
      </c>
      <c r="C122" s="2">
        <f t="shared" si="3"/>
        <v>0.14972746563574477</v>
      </c>
      <c r="D122" s="1">
        <f t="shared" si="4"/>
        <v>0.03950517408346112</v>
      </c>
      <c r="E122" s="1"/>
      <c r="F122" s="1">
        <f t="shared" si="5"/>
        <v>0.13870523648051641</v>
      </c>
    </row>
    <row r="123" spans="2:6" ht="12.75">
      <c r="B123" s="3">
        <v>11.5</v>
      </c>
      <c r="C123" s="2">
        <f t="shared" si="3"/>
        <v>0.12951759566589172</v>
      </c>
      <c r="D123" s="1">
        <f t="shared" si="4"/>
        <v>0.03944793309078889</v>
      </c>
      <c r="E123" s="1"/>
      <c r="F123" s="1">
        <f t="shared" si="5"/>
        <v>0.12051062940838143</v>
      </c>
    </row>
    <row r="124" spans="2:6" ht="12.75">
      <c r="B124" s="3">
        <v>11.6</v>
      </c>
      <c r="C124" s="2">
        <f t="shared" si="3"/>
        <v>0.11092083467945561</v>
      </c>
      <c r="D124" s="1">
        <f t="shared" si="4"/>
        <v>0.03938683615685408</v>
      </c>
      <c r="E124" s="1"/>
      <c r="F124" s="1">
        <f t="shared" si="5"/>
        <v>0.10376743482719546</v>
      </c>
    </row>
    <row r="125" spans="2:6" ht="12.75">
      <c r="B125" s="3">
        <v>11.7</v>
      </c>
      <c r="C125" s="2">
        <f t="shared" si="3"/>
        <v>0.09404907737688703</v>
      </c>
      <c r="D125" s="1">
        <f t="shared" si="4"/>
        <v>0.039321901463049716</v>
      </c>
      <c r="E125" s="1"/>
      <c r="F125" s="1">
        <f t="shared" si="5"/>
        <v>0.0885763597855033</v>
      </c>
    </row>
    <row r="126" spans="2:6" ht="12.75">
      <c r="B126" s="3">
        <v>11.8</v>
      </c>
      <c r="C126" s="2">
        <f t="shared" si="3"/>
        <v>0.07895015830089405</v>
      </c>
      <c r="D126" s="1">
        <f t="shared" si="4"/>
        <v>0.03925314831204288</v>
      </c>
      <c r="E126" s="1"/>
      <c r="F126" s="1">
        <f t="shared" si="5"/>
        <v>0.07498045730200893</v>
      </c>
    </row>
    <row r="127" spans="2:6" ht="12.75">
      <c r="B127" s="3">
        <v>11.9</v>
      </c>
      <c r="C127" s="2">
        <f t="shared" si="3"/>
        <v>0.06561581477467654</v>
      </c>
      <c r="D127" s="1">
        <f t="shared" si="4"/>
        <v>0.039180597118212104</v>
      </c>
      <c r="E127" s="1"/>
      <c r="F127" s="1">
        <f t="shared" si="5"/>
        <v>0.0629722930090301</v>
      </c>
    </row>
    <row r="128" spans="2:6" ht="12.75">
      <c r="B128" s="3">
        <v>12</v>
      </c>
      <c r="C128" s="2">
        <f t="shared" si="3"/>
        <v>0.05399096651318805</v>
      </c>
      <c r="D128" s="1">
        <f t="shared" si="4"/>
        <v>0.039104269397545584</v>
      </c>
      <c r="E128" s="1"/>
      <c r="F128" s="1">
        <f t="shared" si="5"/>
        <v>0.052502296801623806</v>
      </c>
    </row>
    <row r="129" spans="2:6" ht="12.75">
      <c r="B129" s="3">
        <v>12.1</v>
      </c>
      <c r="C129" s="2">
        <f t="shared" si="3"/>
        <v>0.043983595980427226</v>
      </c>
      <c r="D129" s="1">
        <f t="shared" si="4"/>
        <v>0.039024187757007424</v>
      </c>
      <c r="E129" s="1"/>
      <c r="F129" s="1">
        <f t="shared" si="5"/>
        <v>0.043487655158085246</v>
      </c>
    </row>
    <row r="130" spans="2:6" ht="12.75">
      <c r="B130" s="3">
        <v>12.2</v>
      </c>
      <c r="C130" s="2">
        <f t="shared" si="3"/>
        <v>0.03547459284623148</v>
      </c>
      <c r="D130" s="1">
        <f t="shared" si="4"/>
        <v>0.038940375883379036</v>
      </c>
      <c r="E130" s="1"/>
      <c r="F130" s="1">
        <f t="shared" si="5"/>
        <v>0.035821171149946235</v>
      </c>
    </row>
    <row r="131" spans="2:6" ht="12.75">
      <c r="B131" s="3">
        <v>12.3</v>
      </c>
      <c r="C131" s="2">
        <f t="shared" si="3"/>
        <v>0.028327037741601117</v>
      </c>
      <c r="D131" s="1">
        <f t="shared" si="4"/>
        <v>0.03885285853158358</v>
      </c>
      <c r="E131" s="1"/>
      <c r="F131" s="1">
        <f t="shared" si="5"/>
        <v>0.029379619820599362</v>
      </c>
    </row>
    <row r="132" spans="2:6" ht="12.75">
      <c r="B132" s="3">
        <v>12.4</v>
      </c>
      <c r="C132" s="2">
        <f t="shared" si="3"/>
        <v>0.02239453029484288</v>
      </c>
      <c r="D132" s="1">
        <f t="shared" si="4"/>
        <v>0.03876166151250141</v>
      </c>
      <c r="E132" s="1"/>
      <c r="F132" s="1">
        <f t="shared" si="5"/>
        <v>0.02403124341660873</v>
      </c>
    </row>
    <row r="133" spans="2:6" ht="12.75">
      <c r="B133" s="3">
        <v>12.5</v>
      </c>
      <c r="C133" s="2">
        <f t="shared" si="3"/>
        <v>0.017528300493568537</v>
      </c>
      <c r="D133" s="1">
        <f t="shared" si="4"/>
        <v>0.03866681168028492</v>
      </c>
      <c r="E133" s="1"/>
      <c r="F133" s="1">
        <f t="shared" si="5"/>
        <v>0.019642151612240175</v>
      </c>
    </row>
    <row r="134" spans="2:6" ht="12.75">
      <c r="B134" s="3">
        <v>12.6</v>
      </c>
      <c r="C134" s="2">
        <f t="shared" si="3"/>
        <v>0.013582969233685632</v>
      </c>
      <c r="D134" s="1">
        <f t="shared" si="4"/>
        <v>0.03856833691918161</v>
      </c>
      <c r="E134" s="1"/>
      <c r="F134" s="1">
        <f t="shared" si="5"/>
        <v>0.016081506002235228</v>
      </c>
    </row>
    <row r="135" spans="2:6" ht="12.75">
      <c r="B135" s="3">
        <v>12.7</v>
      </c>
      <c r="C135" s="2">
        <f t="shared" si="3"/>
        <v>0.010420934814422612</v>
      </c>
      <c r="D135" s="1">
        <f t="shared" si="4"/>
        <v>0.03846626612987428</v>
      </c>
      <c r="E135" s="1"/>
      <c r="F135" s="1">
        <f t="shared" si="5"/>
        <v>0.01322546794596778</v>
      </c>
    </row>
    <row r="136" spans="2:6" ht="12.75">
      <c r="B136" s="3">
        <v>12.8</v>
      </c>
      <c r="C136" s="2">
        <f t="shared" si="3"/>
        <v>0.007915451582979944</v>
      </c>
      <c r="D136" s="1">
        <f t="shared" si="4"/>
        <v>0.03836062921534785</v>
      </c>
      <c r="E136" s="1"/>
      <c r="F136" s="1">
        <f t="shared" si="5"/>
        <v>0.010959969346216734</v>
      </c>
    </row>
    <row r="137" spans="2:6" ht="12.75">
      <c r="B137" s="3">
        <v>12.9</v>
      </c>
      <c r="C137" s="2">
        <f aca="true" t="shared" si="6" ref="C137:C200">NORMDIST(B137,m_1,s_1,FALSE)</f>
        <v>0.005952532419775848</v>
      </c>
      <c r="D137" s="1">
        <f aca="true" t="shared" si="7" ref="D137:D200">NORMDIST(B137,m_2,s_2,FALSE)</f>
        <v>0.038251457066292405</v>
      </c>
      <c r="E137" s="1"/>
      <c r="F137" s="1">
        <f aca="true" t="shared" si="8" ref="F137:F200">A*C137+(1-A)*D137</f>
        <v>0.009182424884427503</v>
      </c>
    </row>
    <row r="138" spans="2:6" ht="12.75">
      <c r="B138" s="3">
        <v>13</v>
      </c>
      <c r="C138" s="2">
        <f t="shared" si="6"/>
        <v>0.004431848411938007</v>
      </c>
      <c r="D138" s="1">
        <f t="shared" si="7"/>
        <v>0.03813878154605241</v>
      </c>
      <c r="E138" s="1"/>
      <c r="F138" s="1">
        <f t="shared" si="8"/>
        <v>0.007802541725349446</v>
      </c>
    </row>
    <row r="139" spans="2:6" ht="12.75">
      <c r="B139" s="3">
        <v>13.1</v>
      </c>
      <c r="C139" s="2">
        <f t="shared" si="6"/>
        <v>0.0032668190561999243</v>
      </c>
      <c r="D139" s="1">
        <f t="shared" si="7"/>
        <v>0.03802263547513249</v>
      </c>
      <c r="E139" s="1"/>
      <c r="F139" s="1">
        <f t="shared" si="8"/>
        <v>0.00674240069809318</v>
      </c>
    </row>
    <row r="140" spans="2:6" ht="12.75">
      <c r="B140" s="3">
        <v>13.2</v>
      </c>
      <c r="C140" s="2">
        <f t="shared" si="6"/>
        <v>0.002384088201464848</v>
      </c>
      <c r="D140" s="1">
        <f t="shared" si="7"/>
        <v>0.03790305261527016</v>
      </c>
      <c r="E140" s="1"/>
      <c r="F140" s="1">
        <f t="shared" si="8"/>
        <v>0.0059359846428453785</v>
      </c>
    </row>
    <row r="141" spans="2:6" ht="12.75">
      <c r="B141" s="3">
        <v>13.3</v>
      </c>
      <c r="C141" s="2">
        <f t="shared" si="6"/>
        <v>0.0017225689390536765</v>
      </c>
      <c r="D141" s="1">
        <f t="shared" si="7"/>
        <v>0.037780067653086453</v>
      </c>
      <c r="E141" s="1"/>
      <c r="F141" s="1">
        <f t="shared" si="8"/>
        <v>0.005328318810456954</v>
      </c>
    </row>
    <row r="142" spans="2:6" ht="12.75">
      <c r="B142" s="3">
        <v>13.4</v>
      </c>
      <c r="C142" s="2">
        <f t="shared" si="6"/>
        <v>0.0012322191684730175</v>
      </c>
      <c r="D142" s="1">
        <f t="shared" si="7"/>
        <v>0.037653716183325386</v>
      </c>
      <c r="E142" s="1"/>
      <c r="F142" s="1">
        <f t="shared" si="8"/>
        <v>0.0048743688699582535</v>
      </c>
    </row>
    <row r="143" spans="2:6" ht="12.75">
      <c r="B143" s="3">
        <v>13.5</v>
      </c>
      <c r="C143" s="2">
        <f t="shared" si="6"/>
        <v>0.0008726826950457599</v>
      </c>
      <c r="D143" s="1">
        <f t="shared" si="7"/>
        <v>0.03752403469169378</v>
      </c>
      <c r="E143" s="1"/>
      <c r="F143" s="1">
        <f t="shared" si="8"/>
        <v>0.004537817894710561</v>
      </c>
    </row>
    <row r="144" spans="2:6" ht="12.75">
      <c r="B144" s="3">
        <v>13.6</v>
      </c>
      <c r="C144" s="2">
        <f t="shared" si="6"/>
        <v>0.000611901930113773</v>
      </c>
      <c r="D144" s="1">
        <f t="shared" si="7"/>
        <v>0.03739106053731284</v>
      </c>
      <c r="E144" s="1"/>
      <c r="F144" s="1">
        <f t="shared" si="8"/>
        <v>0.0042898177908336785</v>
      </c>
    </row>
    <row r="145" spans="2:6" ht="12.75">
      <c r="B145" s="3">
        <v>13.7</v>
      </c>
      <c r="C145" s="2">
        <f t="shared" si="6"/>
        <v>0.00042478027055075284</v>
      </c>
      <c r="D145" s="1">
        <f t="shared" si="7"/>
        <v>0.037254831934793335</v>
      </c>
      <c r="E145" s="1"/>
      <c r="F145" s="1">
        <f t="shared" si="8"/>
        <v>0.00410778543697501</v>
      </c>
    </row>
    <row r="146" spans="2:6" ht="12.75">
      <c r="B146" s="3">
        <v>13.8</v>
      </c>
      <c r="C146" s="2">
        <f t="shared" si="6"/>
        <v>0.00029194692579145946</v>
      </c>
      <c r="D146" s="1">
        <f t="shared" si="7"/>
        <v>0.0371153879359466</v>
      </c>
      <c r="E146" s="1"/>
      <c r="F146" s="1">
        <f t="shared" si="8"/>
        <v>0.003974291026806973</v>
      </c>
    </row>
    <row r="147" spans="2:6" ht="12.75">
      <c r="B147" s="3">
        <v>13.9</v>
      </c>
      <c r="C147" s="2">
        <f t="shared" si="6"/>
        <v>0.00019865547139277234</v>
      </c>
      <c r="D147" s="1">
        <f t="shared" si="7"/>
        <v>0.036972768411143234</v>
      </c>
      <c r="E147" s="1"/>
      <c r="F147" s="1">
        <f t="shared" si="8"/>
        <v>0.003876066765367818</v>
      </c>
    </row>
    <row r="148" spans="2:6" ht="12.75">
      <c r="B148" s="3">
        <v>14</v>
      </c>
      <c r="C148" s="2">
        <f t="shared" si="6"/>
        <v>0.00013383022576488534</v>
      </c>
      <c r="D148" s="1">
        <f t="shared" si="7"/>
        <v>0.036827014030332325</v>
      </c>
      <c r="E148" s="1"/>
      <c r="F148" s="1">
        <f t="shared" si="8"/>
        <v>0.0038031486062216286</v>
      </c>
    </row>
    <row r="149" spans="2:6" ht="12.75">
      <c r="B149" s="3">
        <v>14.1</v>
      </c>
      <c r="C149" s="2">
        <f t="shared" si="6"/>
        <v>8.926165717713291E-05</v>
      </c>
      <c r="D149" s="1">
        <f t="shared" si="7"/>
        <v>0.03667816624373361</v>
      </c>
      <c r="E149" s="1"/>
      <c r="F149" s="1">
        <f t="shared" si="8"/>
        <v>0.0037481521158327794</v>
      </c>
    </row>
    <row r="150" spans="2:6" ht="12.75">
      <c r="B150" s="3">
        <v>14.2</v>
      </c>
      <c r="C150" s="2">
        <f t="shared" si="6"/>
        <v>5.894306775654005E-05</v>
      </c>
      <c r="D150" s="1">
        <f t="shared" si="7"/>
        <v>0.03652626726221538</v>
      </c>
      <c r="E150" s="1"/>
      <c r="F150" s="1">
        <f t="shared" si="8"/>
        <v>0.0037056754872024232</v>
      </c>
    </row>
    <row r="151" spans="2:6" ht="12.75">
      <c r="B151" s="3">
        <v>14.3</v>
      </c>
      <c r="C151" s="2">
        <f t="shared" si="6"/>
        <v>3.853519674208699E-05</v>
      </c>
      <c r="D151" s="1">
        <f t="shared" si="7"/>
        <v>0.03637136003737134</v>
      </c>
      <c r="E151" s="1"/>
      <c r="F151" s="1">
        <f t="shared" si="8"/>
        <v>0.0036718176808050117</v>
      </c>
    </row>
    <row r="152" spans="2:6" ht="12.75">
      <c r="B152" s="3">
        <v>14.4</v>
      </c>
      <c r="C152" s="2">
        <f t="shared" si="6"/>
        <v>2.4942471290053532E-05</v>
      </c>
      <c r="D152" s="1">
        <f t="shared" si="7"/>
        <v>0.03621348824130922</v>
      </c>
      <c r="E152" s="1"/>
      <c r="F152" s="1">
        <f t="shared" si="8"/>
        <v>0.003643797048291969</v>
      </c>
    </row>
    <row r="153" spans="2:6" ht="12.75">
      <c r="B153" s="3">
        <v>14.5</v>
      </c>
      <c r="C153" s="2">
        <f t="shared" si="6"/>
        <v>1.5983741106905475E-05</v>
      </c>
      <c r="D153" s="1">
        <f t="shared" si="7"/>
        <v>0.03605269624616479</v>
      </c>
      <c r="E153" s="1"/>
      <c r="F153" s="1">
        <f t="shared" si="8"/>
        <v>0.0036196549916126934</v>
      </c>
    </row>
    <row r="154" spans="2:6" ht="12.75">
      <c r="B154" s="3">
        <v>14.6</v>
      </c>
      <c r="C154" s="2">
        <f t="shared" si="6"/>
        <v>1.0140852065486758E-05</v>
      </c>
      <c r="D154" s="1">
        <f t="shared" si="7"/>
        <v>0.03588902910335445</v>
      </c>
      <c r="E154" s="1"/>
      <c r="F154" s="1">
        <f t="shared" si="8"/>
        <v>0.0035980296771943826</v>
      </c>
    </row>
    <row r="155" spans="2:6" ht="12.75">
      <c r="B155" s="3">
        <v>14.7</v>
      </c>
      <c r="C155" s="2">
        <f t="shared" si="6"/>
        <v>6.369825178867123E-06</v>
      </c>
      <c r="D155" s="1">
        <f t="shared" si="7"/>
        <v>0.03572253252258008</v>
      </c>
      <c r="E155" s="1"/>
      <c r="F155" s="1">
        <f t="shared" si="8"/>
        <v>0.0035779860949189876</v>
      </c>
    </row>
    <row r="156" spans="2:6" ht="12.75">
      <c r="B156" s="3">
        <v>14.8</v>
      </c>
      <c r="C156" s="2">
        <f t="shared" si="6"/>
        <v>3.961299091032061E-06</v>
      </c>
      <c r="D156" s="1">
        <f t="shared" si="7"/>
        <v>0.0355532528505997</v>
      </c>
      <c r="E156" s="1"/>
      <c r="F156" s="1">
        <f t="shared" si="8"/>
        <v>0.0035588904542418983</v>
      </c>
    </row>
    <row r="157" spans="2:6" ht="12.75">
      <c r="B157" s="3">
        <v>14.9</v>
      </c>
      <c r="C157" s="2">
        <f t="shared" si="6"/>
        <v>2.4389607458933518E-06</v>
      </c>
      <c r="D157" s="1">
        <f t="shared" si="7"/>
        <v>0.03538123704977796</v>
      </c>
      <c r="E157" s="1"/>
      <c r="F157" s="1">
        <f t="shared" si="8"/>
        <v>0.0035403187696490994</v>
      </c>
    </row>
    <row r="158" spans="2:6" ht="12.75">
      <c r="B158" s="3">
        <v>15</v>
      </c>
      <c r="C158" s="2">
        <f t="shared" si="6"/>
        <v>1.4867195147342977E-06</v>
      </c>
      <c r="D158" s="1">
        <f t="shared" si="7"/>
        <v>0.03520653267642995</v>
      </c>
      <c r="E158" s="1"/>
      <c r="F158" s="1">
        <f t="shared" si="8"/>
        <v>0.003521991315206255</v>
      </c>
    </row>
    <row r="159" spans="2:6" ht="12.75">
      <c r="B159" s="3">
        <v>15.1</v>
      </c>
      <c r="C159" s="2">
        <f t="shared" si="6"/>
        <v>8.972435162383335E-07</v>
      </c>
      <c r="D159" s="1">
        <f t="shared" si="7"/>
        <v>0.03502918785897258</v>
      </c>
      <c r="E159" s="1"/>
      <c r="F159" s="1">
        <f t="shared" si="8"/>
        <v>0.003503726305061871</v>
      </c>
    </row>
    <row r="160" spans="2:6" ht="12.75">
      <c r="B160" s="3">
        <v>15.2</v>
      </c>
      <c r="C160" s="2">
        <f t="shared" si="6"/>
        <v>5.361035344697641E-07</v>
      </c>
      <c r="D160" s="1">
        <f t="shared" si="7"/>
        <v>0.03484925127589745</v>
      </c>
      <c r="E160" s="1"/>
      <c r="F160" s="1">
        <f t="shared" si="8"/>
        <v>0.003485407620770767</v>
      </c>
    </row>
    <row r="161" spans="2:6" ht="12.75">
      <c r="B161" s="3">
        <v>15.3</v>
      </c>
      <c r="C161" s="2">
        <f t="shared" si="6"/>
        <v>3.171349216715964E-07</v>
      </c>
      <c r="D161" s="1">
        <f t="shared" si="7"/>
        <v>0.03466677213357916</v>
      </c>
      <c r="E161" s="1"/>
      <c r="F161" s="1">
        <f t="shared" si="8"/>
        <v>0.0034669626347874198</v>
      </c>
    </row>
    <row r="162" spans="2:6" ht="12.75">
      <c r="B162" s="3">
        <v>15.4</v>
      </c>
      <c r="C162" s="2">
        <f t="shared" si="6"/>
        <v>1.8573618445552894E-07</v>
      </c>
      <c r="D162" s="1">
        <f t="shared" si="7"/>
        <v>0.03448180014393333</v>
      </c>
      <c r="E162" s="1"/>
      <c r="F162" s="1">
        <f t="shared" si="8"/>
        <v>0.003448347176959342</v>
      </c>
    </row>
    <row r="163" spans="2:6" ht="12.75">
      <c r="B163" s="3">
        <v>15.5</v>
      </c>
      <c r="C163" s="2">
        <f t="shared" si="6"/>
        <v>1.0769760042543275E-07</v>
      </c>
      <c r="D163" s="1">
        <f t="shared" si="7"/>
        <v>0.03429438550193838</v>
      </c>
      <c r="E163" s="1"/>
      <c r="F163" s="1">
        <f t="shared" si="8"/>
        <v>0.0034295354780342203</v>
      </c>
    </row>
    <row r="164" spans="2:6" ht="12.75">
      <c r="B164" s="3">
        <v>15.6</v>
      </c>
      <c r="C164" s="2">
        <f t="shared" si="6"/>
        <v>6.182620500165856E-08</v>
      </c>
      <c r="D164" s="1">
        <f t="shared" si="7"/>
        <v>0.03410457886303525</v>
      </c>
      <c r="E164" s="1"/>
      <c r="F164" s="1">
        <f t="shared" si="8"/>
        <v>0.003410513529888026</v>
      </c>
    </row>
    <row r="165" spans="2:6" ht="12.75">
      <c r="B165" s="3">
        <v>15.7</v>
      </c>
      <c r="C165" s="2">
        <f t="shared" si="6"/>
        <v>3.513955094820446E-08</v>
      </c>
      <c r="D165" s="1">
        <f t="shared" si="7"/>
        <v>0.03391243132041921</v>
      </c>
      <c r="E165" s="1"/>
      <c r="F165" s="1">
        <f t="shared" si="8"/>
        <v>0.003391274757637774</v>
      </c>
    </row>
    <row r="166" spans="2:6" ht="12.75">
      <c r="B166" s="3">
        <v>15.8</v>
      </c>
      <c r="C166" s="2">
        <f t="shared" si="6"/>
        <v>1.97731964062446E-08</v>
      </c>
      <c r="D166" s="1">
        <f t="shared" si="7"/>
        <v>0.03371799438223805</v>
      </c>
      <c r="E166" s="1"/>
      <c r="F166" s="1">
        <f t="shared" si="8"/>
        <v>0.0033718172341005697</v>
      </c>
    </row>
    <row r="167" spans="2:6" ht="12.75">
      <c r="B167" s="3">
        <v>15.9</v>
      </c>
      <c r="C167" s="2">
        <f t="shared" si="6"/>
        <v>1.1015763624682307E-08</v>
      </c>
      <c r="D167" s="1">
        <f t="shared" si="7"/>
        <v>0.033521319948710604</v>
      </c>
      <c r="E167" s="1"/>
      <c r="F167" s="1">
        <f t="shared" si="8"/>
        <v>0.003352141909058322</v>
      </c>
    </row>
    <row r="168" spans="2:6" ht="12.75">
      <c r="B168" s="3">
        <v>16</v>
      </c>
      <c r="C168" s="2">
        <f t="shared" si="6"/>
        <v>6.075882849823285E-09</v>
      </c>
      <c r="D168" s="1">
        <f t="shared" si="7"/>
        <v>0.03332246028917996</v>
      </c>
      <c r="E168" s="1"/>
      <c r="F168" s="1">
        <f t="shared" si="8"/>
        <v>0.0033322514972125607</v>
      </c>
    </row>
    <row r="169" spans="2:6" ht="12.75">
      <c r="B169" s="3">
        <v>16.1</v>
      </c>
      <c r="C169" s="2">
        <f t="shared" si="6"/>
        <v>3.3178842435472693E-09</v>
      </c>
      <c r="D169" s="1">
        <f t="shared" si="7"/>
        <v>0.03312146801911529</v>
      </c>
      <c r="E169" s="1"/>
      <c r="F169" s="1">
        <f t="shared" si="8"/>
        <v>0.0033121497880073472</v>
      </c>
    </row>
    <row r="170" spans="2:6" ht="12.75">
      <c r="B170" s="3">
        <v>16.2</v>
      </c>
      <c r="C170" s="2">
        <f t="shared" si="6"/>
        <v>1.793783907964092E-09</v>
      </c>
      <c r="D170" s="1">
        <f t="shared" si="7"/>
        <v>0.03291839607707648</v>
      </c>
      <c r="E170" s="1"/>
      <c r="F170" s="1">
        <f t="shared" si="8"/>
        <v>0.0032918412221131644</v>
      </c>
    </row>
    <row r="171" spans="2:6" ht="12.75">
      <c r="B171" s="3">
        <v>16.3</v>
      </c>
      <c r="C171" s="2">
        <f t="shared" si="6"/>
        <v>9.601433370312266E-10</v>
      </c>
      <c r="D171" s="1">
        <f t="shared" si="7"/>
        <v>0.03271329770165544</v>
      </c>
      <c r="E171" s="1"/>
      <c r="F171" s="1">
        <f t="shared" si="8"/>
        <v>0.0032713306342945464</v>
      </c>
    </row>
    <row r="172" spans="2:6" ht="12.75">
      <c r="B172" s="3">
        <v>16.4</v>
      </c>
      <c r="C172" s="2">
        <f t="shared" si="6"/>
        <v>5.08814028164511E-10</v>
      </c>
      <c r="D172" s="1">
        <f t="shared" si="7"/>
        <v>0.03250622640840821</v>
      </c>
      <c r="E172" s="1"/>
      <c r="F172" s="1">
        <f t="shared" si="8"/>
        <v>0.003250623098773446</v>
      </c>
    </row>
    <row r="173" spans="2:6" ht="12.75">
      <c r="B173" s="3">
        <v>16.5</v>
      </c>
      <c r="C173" s="2">
        <f t="shared" si="6"/>
        <v>2.6695566147628514E-10</v>
      </c>
      <c r="D173" s="1">
        <f t="shared" si="7"/>
        <v>0.032297235966791425</v>
      </c>
      <c r="E173" s="1"/>
      <c r="F173" s="1">
        <f t="shared" si="8"/>
        <v>0.003229723836939237</v>
      </c>
    </row>
    <row r="174" spans="2:6" ht="12.75">
      <c r="B174" s="3">
        <v>16.6</v>
      </c>
      <c r="C174" s="2">
        <f t="shared" si="6"/>
        <v>1.3866799941653022E-10</v>
      </c>
      <c r="D174" s="1">
        <f t="shared" si="7"/>
        <v>0.032086380377117245</v>
      </c>
      <c r="E174" s="1"/>
      <c r="F174" s="1">
        <f t="shared" si="8"/>
        <v>0.003208638162512923</v>
      </c>
    </row>
    <row r="175" spans="2:6" ht="12.75">
      <c r="B175" s="3">
        <v>16.7</v>
      </c>
      <c r="C175" s="2">
        <f t="shared" si="6"/>
        <v>7.131328123996101E-11</v>
      </c>
      <c r="D175" s="1">
        <f t="shared" si="7"/>
        <v>0.031873713847540154</v>
      </c>
      <c r="E175" s="1"/>
      <c r="F175" s="1">
        <f t="shared" si="8"/>
        <v>0.003187371448935968</v>
      </c>
    </row>
    <row r="176" spans="2:6" ht="12.75">
      <c r="B176" s="3">
        <v>16.8</v>
      </c>
      <c r="C176" s="2">
        <f t="shared" si="6"/>
        <v>3.6309615017917746E-11</v>
      </c>
      <c r="D176" s="1">
        <f t="shared" si="7"/>
        <v>0.03165929077108927</v>
      </c>
      <c r="E176" s="1"/>
      <c r="F176" s="1">
        <f t="shared" si="8"/>
        <v>0.0031659291097875797</v>
      </c>
    </row>
    <row r="177" spans="2:6" ht="12.75">
      <c r="B177" s="3">
        <v>16.9</v>
      </c>
      <c r="C177" s="2">
        <f t="shared" si="6"/>
        <v>1.8303322170155972E-11</v>
      </c>
      <c r="D177" s="1">
        <f t="shared" si="7"/>
        <v>0.03144316570275973</v>
      </c>
      <c r="E177" s="1"/>
      <c r="F177" s="1">
        <f t="shared" si="8"/>
        <v>0.003144316586748962</v>
      </c>
    </row>
    <row r="178" spans="2:6" ht="12.75">
      <c r="B178" s="3">
        <v>17</v>
      </c>
      <c r="C178" s="2">
        <f t="shared" si="6"/>
        <v>9.134720408364594E-12</v>
      </c>
      <c r="D178" s="1">
        <f t="shared" si="7"/>
        <v>0.031225393336676125</v>
      </c>
      <c r="E178" s="1"/>
      <c r="F178" s="1">
        <f t="shared" si="8"/>
        <v>0.0031225393418888602</v>
      </c>
    </row>
    <row r="179" spans="2:6" ht="12.75">
      <c r="B179" s="3">
        <v>17.1</v>
      </c>
      <c r="C179" s="2">
        <f t="shared" si="6"/>
        <v>4.513543677205469E-12</v>
      </c>
      <c r="D179" s="1">
        <f t="shared" si="7"/>
        <v>0.031006028483341608</v>
      </c>
      <c r="E179" s="1"/>
      <c r="F179" s="1">
        <f t="shared" si="8"/>
        <v>0.0031006028523963493</v>
      </c>
    </row>
    <row r="180" spans="2:6" ht="12.75">
      <c r="B180" s="3">
        <v>17.2</v>
      </c>
      <c r="C180" s="2">
        <f t="shared" si="6"/>
        <v>2.2079899631371546E-12</v>
      </c>
      <c r="D180" s="1">
        <f t="shared" si="7"/>
        <v>0.030785126046985294</v>
      </c>
      <c r="E180" s="1"/>
      <c r="F180" s="1">
        <f t="shared" si="8"/>
        <v>0.0030785126066857193</v>
      </c>
    </row>
    <row r="181" spans="2:6" ht="12.75">
      <c r="B181" s="3">
        <v>17.3</v>
      </c>
      <c r="C181" s="2">
        <f t="shared" si="6"/>
        <v>1.0693837871541563E-12</v>
      </c>
      <c r="D181" s="1">
        <f t="shared" si="7"/>
        <v>0.030562741003020984</v>
      </c>
      <c r="E181" s="1"/>
      <c r="F181" s="1">
        <f t="shared" si="8"/>
        <v>0.003056274101264543</v>
      </c>
    </row>
    <row r="182" spans="2:6" ht="12.75">
      <c r="B182" s="3">
        <v>17.4</v>
      </c>
      <c r="C182" s="2">
        <f t="shared" si="6"/>
        <v>5.127753636796735E-13</v>
      </c>
      <c r="D182" s="1">
        <f t="shared" si="7"/>
        <v>0.030338928375630014</v>
      </c>
      <c r="E182" s="1"/>
      <c r="F182" s="1">
        <f t="shared" si="8"/>
        <v>0.0030338928380244986</v>
      </c>
    </row>
    <row r="183" spans="2:6" ht="12.75">
      <c r="B183" s="3">
        <v>17.5</v>
      </c>
      <c r="C183" s="2">
        <f t="shared" si="6"/>
        <v>2.4343205330290096E-13</v>
      </c>
      <c r="D183" s="1">
        <f t="shared" si="7"/>
        <v>0.030113743215480437</v>
      </c>
      <c r="E183" s="1"/>
      <c r="F183" s="1">
        <f t="shared" si="8"/>
        <v>0.003011374321767132</v>
      </c>
    </row>
    <row r="184" spans="2:6" ht="12.75">
      <c r="B184" s="3">
        <v>17.6</v>
      </c>
      <c r="C184" s="2">
        <f t="shared" si="6"/>
        <v>1.1441564901801246E-13</v>
      </c>
      <c r="D184" s="1">
        <f t="shared" si="7"/>
        <v>0.02988724057759527</v>
      </c>
      <c r="E184" s="1"/>
      <c r="F184" s="1">
        <f t="shared" si="8"/>
        <v>0.0029887240578625003</v>
      </c>
    </row>
    <row r="185" spans="2:6" ht="12.75">
      <c r="B185" s="3">
        <v>17.7</v>
      </c>
      <c r="C185" s="2">
        <f t="shared" si="6"/>
        <v>5.324148372252981E-14</v>
      </c>
      <c r="D185" s="1">
        <f t="shared" si="7"/>
        <v>0.029659475499381575</v>
      </c>
      <c r="E185" s="1"/>
      <c r="F185" s="1">
        <f t="shared" si="8"/>
        <v>0.002965947549986074</v>
      </c>
    </row>
    <row r="186" spans="2:6" ht="12.75">
      <c r="B186" s="3">
        <v>17.8</v>
      </c>
      <c r="C186" s="2">
        <f t="shared" si="6"/>
        <v>2.452855285696415E-14</v>
      </c>
      <c r="D186" s="1">
        <f t="shared" si="7"/>
        <v>0.02943050297883251</v>
      </c>
      <c r="E186" s="1"/>
      <c r="F186" s="1">
        <f t="shared" si="8"/>
        <v>0.002943050297905326</v>
      </c>
    </row>
    <row r="187" spans="2:6" ht="12.75">
      <c r="B187" s="3">
        <v>17.9</v>
      </c>
      <c r="C187" s="2">
        <f t="shared" si="6"/>
        <v>1.1187956214351973E-14</v>
      </c>
      <c r="D187" s="1">
        <f t="shared" si="7"/>
        <v>0.02920037795291415</v>
      </c>
      <c r="E187" s="1"/>
      <c r="F187" s="1">
        <f t="shared" si="8"/>
        <v>0.0029200377953014834</v>
      </c>
    </row>
    <row r="188" spans="2:6" ht="12.75">
      <c r="B188" s="3">
        <v>18</v>
      </c>
      <c r="C188" s="2">
        <f t="shared" si="6"/>
        <v>5.052271083536892E-15</v>
      </c>
      <c r="D188" s="1">
        <f t="shared" si="7"/>
        <v>0.02896915527614827</v>
      </c>
      <c r="E188" s="1"/>
      <c r="F188" s="1">
        <f t="shared" si="8"/>
        <v>0.0028969155276193734</v>
      </c>
    </row>
    <row r="189" spans="2:6" ht="12.75">
      <c r="B189" s="3">
        <v>18.1</v>
      </c>
      <c r="C189" s="2">
        <f t="shared" si="6"/>
        <v>2.258809403154271E-15</v>
      </c>
      <c r="D189" s="1">
        <f t="shared" si="7"/>
        <v>0.028736889699402825</v>
      </c>
      <c r="E189" s="1"/>
      <c r="F189" s="1">
        <f t="shared" si="8"/>
        <v>0.002873688969942315</v>
      </c>
    </row>
    <row r="190" spans="2:6" ht="12.75">
      <c r="B190" s="3">
        <v>18.2</v>
      </c>
      <c r="C190" s="2">
        <f t="shared" si="6"/>
        <v>9.998378748497177E-16</v>
      </c>
      <c r="D190" s="1">
        <f t="shared" si="7"/>
        <v>0.028503635848900716</v>
      </c>
      <c r="E190" s="1"/>
      <c r="F190" s="1">
        <f t="shared" si="8"/>
        <v>0.002850363584890971</v>
      </c>
    </row>
    <row r="191" spans="2:6" ht="12.75">
      <c r="B191" s="3">
        <v>18.3</v>
      </c>
      <c r="C191" s="2">
        <f t="shared" si="6"/>
        <v>4.381639435509326E-16</v>
      </c>
      <c r="D191" s="1">
        <f t="shared" si="7"/>
        <v>0.02826944820545802</v>
      </c>
      <c r="E191" s="1"/>
      <c r="F191" s="1">
        <f t="shared" si="8"/>
        <v>0.0028269448205461957</v>
      </c>
    </row>
    <row r="192" spans="2:6" ht="12.75">
      <c r="B192" s="3">
        <v>18.4</v>
      </c>
      <c r="C192" s="2">
        <f t="shared" si="6"/>
        <v>1.9010815379079906E-16</v>
      </c>
      <c r="D192" s="1">
        <f t="shared" si="7"/>
        <v>0.028034381083962057</v>
      </c>
      <c r="E192" s="1"/>
      <c r="F192" s="1">
        <f t="shared" si="8"/>
        <v>0.002803438108396376</v>
      </c>
    </row>
    <row r="193" spans="2:6" ht="12.75">
      <c r="B193" s="3">
        <v>18.5</v>
      </c>
      <c r="C193" s="2">
        <f t="shared" si="6"/>
        <v>8.16623563166955E-17</v>
      </c>
      <c r="D193" s="1">
        <f t="shared" si="7"/>
        <v>0.027798488613099644</v>
      </c>
      <c r="E193" s="1"/>
      <c r="F193" s="1">
        <f t="shared" si="8"/>
        <v>0.002779848861310037</v>
      </c>
    </row>
    <row r="194" spans="2:6" ht="12.75">
      <c r="B194" s="3">
        <v>18.6</v>
      </c>
      <c r="C194" s="2">
        <f t="shared" si="6"/>
        <v>3.4729627485661576E-17</v>
      </c>
      <c r="D194" s="1">
        <f t="shared" si="7"/>
        <v>0.027561824715345663</v>
      </c>
      <c r="E194" s="1"/>
      <c r="F194" s="1">
        <f t="shared" si="8"/>
        <v>0.0027561824715345968</v>
      </c>
    </row>
    <row r="195" spans="2:6" ht="12.75">
      <c r="B195" s="3">
        <v>18.7</v>
      </c>
      <c r="C195" s="2">
        <f t="shared" si="6"/>
        <v>1.462296357500658E-17</v>
      </c>
      <c r="D195" s="1">
        <f t="shared" si="7"/>
        <v>0.027324443087221626</v>
      </c>
      <c r="E195" s="1"/>
      <c r="F195" s="1">
        <f t="shared" si="8"/>
        <v>0.002732444308722175</v>
      </c>
    </row>
    <row r="196" spans="2:6" ht="12.75">
      <c r="B196" s="3">
        <v>18.8</v>
      </c>
      <c r="C196" s="2">
        <f t="shared" si="6"/>
        <v>6.095758129562417E-18</v>
      </c>
      <c r="D196" s="1">
        <f t="shared" si="7"/>
        <v>0.027086397179833795</v>
      </c>
      <c r="E196" s="1"/>
      <c r="F196" s="1">
        <f t="shared" si="8"/>
        <v>0.0027086397179833847</v>
      </c>
    </row>
    <row r="197" spans="2:6" ht="12.75">
      <c r="B197" s="3">
        <v>18.9</v>
      </c>
      <c r="C197" s="2">
        <f t="shared" si="6"/>
        <v>2.5158057769514398E-18</v>
      </c>
      <c r="D197" s="1">
        <f t="shared" si="7"/>
        <v>0.026847740179700236</v>
      </c>
      <c r="E197" s="1"/>
      <c r="F197" s="1">
        <f t="shared" si="8"/>
        <v>0.0026847740179700252</v>
      </c>
    </row>
    <row r="198" spans="2:6" ht="12.75">
      <c r="B198" s="3">
        <v>19</v>
      </c>
      <c r="C198" s="2">
        <f t="shared" si="6"/>
        <v>1.0279773571668915E-18</v>
      </c>
      <c r="D198" s="1">
        <f t="shared" si="7"/>
        <v>0.026608524989875478</v>
      </c>
      <c r="E198" s="1"/>
      <c r="F198" s="1">
        <f t="shared" si="8"/>
        <v>0.002660852498987548</v>
      </c>
    </row>
    <row r="199" spans="2:6" ht="12.75">
      <c r="B199" s="3">
        <v>19.1</v>
      </c>
      <c r="C199" s="2">
        <f t="shared" si="6"/>
        <v>4.158598979115071E-19</v>
      </c>
      <c r="D199" s="1">
        <f t="shared" si="7"/>
        <v>0.026368804211381807</v>
      </c>
      <c r="E199" s="1"/>
      <c r="F199" s="1">
        <f t="shared" si="8"/>
        <v>0.0026368804211381806</v>
      </c>
    </row>
    <row r="200" spans="2:6" ht="12.75">
      <c r="B200" s="3">
        <v>19.2</v>
      </c>
      <c r="C200" s="2">
        <f t="shared" si="6"/>
        <v>1.6655880323799287E-19</v>
      </c>
      <c r="D200" s="1">
        <f t="shared" si="7"/>
        <v>0.026128630124955313</v>
      </c>
      <c r="E200" s="1"/>
      <c r="F200" s="1">
        <f t="shared" si="8"/>
        <v>0.0026128630124955306</v>
      </c>
    </row>
    <row r="201" spans="2:6" ht="12.75">
      <c r="B201" s="3">
        <v>19.3</v>
      </c>
      <c r="C201" s="2">
        <f aca="true" t="shared" si="9" ref="C201:C208">NORMDIST(B201,m_1,s_1,FALSE)</f>
        <v>6.604579860739308E-20</v>
      </c>
      <c r="D201" s="1">
        <f aca="true" t="shared" si="10" ref="D201:D208">NORMDIST(B201,m_2,s_2,FALSE)</f>
        <v>0.02588805467311488</v>
      </c>
      <c r="E201" s="1"/>
      <c r="F201" s="1">
        <f aca="true" t="shared" si="11" ref="F201:F208">A*C201+(1-A)*D201</f>
        <v>0.0025888054673114873</v>
      </c>
    </row>
    <row r="202" spans="2:6" ht="12.75">
      <c r="B202" s="3">
        <v>19.4</v>
      </c>
      <c r="C202" s="2">
        <f t="shared" si="9"/>
        <v>2.5928647011004258E-20</v>
      </c>
      <c r="D202" s="1">
        <f t="shared" si="10"/>
        <v>0.025647129442562033</v>
      </c>
      <c r="E202" s="1"/>
      <c r="F202" s="1">
        <f t="shared" si="11"/>
        <v>0.0025647129442562026</v>
      </c>
    </row>
    <row r="203" spans="2:6" ht="12.75">
      <c r="B203" s="3">
        <v>19.5</v>
      </c>
      <c r="C203" s="2">
        <f t="shared" si="9"/>
        <v>1.007793539430001E-20</v>
      </c>
      <c r="D203" s="1">
        <f t="shared" si="10"/>
        <v>0.025405905646918896</v>
      </c>
      <c r="E203" s="1"/>
      <c r="F203" s="1">
        <f t="shared" si="11"/>
        <v>0.002540590564691889</v>
      </c>
    </row>
    <row r="204" spans="2:6" ht="12.75">
      <c r="B204" s="3">
        <v>19.6</v>
      </c>
      <c r="C204" s="2">
        <f t="shared" si="9"/>
        <v>3.878111931746906E-21</v>
      </c>
      <c r="D204" s="1">
        <f t="shared" si="10"/>
        <v>0.025164434109811708</v>
      </c>
      <c r="E204" s="1"/>
      <c r="F204" s="1">
        <f t="shared" si="11"/>
        <v>0.0025164434109811703</v>
      </c>
    </row>
    <row r="205" spans="2:6" ht="12.75">
      <c r="B205" s="3">
        <v>19.7</v>
      </c>
      <c r="C205" s="2">
        <f t="shared" si="9"/>
        <v>1.4774954927042647E-21</v>
      </c>
      <c r="D205" s="1">
        <f t="shared" si="10"/>
        <v>0.024922765248306594</v>
      </c>
      <c r="E205" s="1"/>
      <c r="F205" s="1">
        <f t="shared" si="11"/>
        <v>0.002492276524830659</v>
      </c>
    </row>
    <row r="206" spans="2:6" ht="12.75">
      <c r="B206" s="3">
        <v>19.8</v>
      </c>
      <c r="C206" s="2">
        <f t="shared" si="9"/>
        <v>5.57300002272069E-22</v>
      </c>
      <c r="D206" s="1">
        <f t="shared" si="10"/>
        <v>0.024680949056704267</v>
      </c>
      <c r="E206" s="1"/>
      <c r="F206" s="1">
        <f t="shared" si="11"/>
        <v>0.0024680949056704263</v>
      </c>
    </row>
    <row r="207" spans="2:6" ht="12.75">
      <c r="B207" s="3">
        <v>19.9</v>
      </c>
      <c r="C207" s="2">
        <f t="shared" si="9"/>
        <v>2.081176820202854E-22</v>
      </c>
      <c r="D207" s="1">
        <f t="shared" si="10"/>
        <v>0.02443903509069996</v>
      </c>
      <c r="E207" s="1"/>
      <c r="F207" s="1">
        <f t="shared" si="11"/>
        <v>0.0024439035090699952</v>
      </c>
    </row>
    <row r="208" spans="2:6" ht="12.75">
      <c r="B208" s="3">
        <v>20</v>
      </c>
      <c r="C208" s="2">
        <f t="shared" si="9"/>
        <v>7.694598626706419E-23</v>
      </c>
      <c r="D208" s="1">
        <f t="shared" si="10"/>
        <v>0.024197072451914332</v>
      </c>
      <c r="E208" s="1"/>
      <c r="F208" s="1">
        <f t="shared" si="11"/>
        <v>0.002419707245191433</v>
      </c>
    </row>
    <row r="209" spans="2:6" ht="12.75">
      <c r="B209" s="3"/>
      <c r="C209" s="2"/>
      <c r="D209" s="1"/>
      <c r="E209" s="1"/>
      <c r="F209" s="1"/>
    </row>
    <row r="210" spans="2:6" ht="12.75">
      <c r="B210" s="3"/>
      <c r="C210" s="2"/>
      <c r="D210" s="1"/>
      <c r="E210" s="1"/>
      <c r="F210" s="1"/>
    </row>
    <row r="211" spans="2:6" ht="12.75">
      <c r="B211" s="3"/>
      <c r="C211" s="2"/>
      <c r="D211" s="1"/>
      <c r="E211" s="1"/>
      <c r="F211" s="1"/>
    </row>
    <row r="212" spans="2:6" ht="12.75">
      <c r="B212" s="3"/>
      <c r="C212" s="2"/>
      <c r="D212" s="1"/>
      <c r="E212" s="1"/>
      <c r="F212" s="1"/>
    </row>
    <row r="213" spans="2:6" ht="12.75">
      <c r="B213" s="3"/>
      <c r="C213" s="2"/>
      <c r="D213" s="1"/>
      <c r="E213" s="1"/>
      <c r="F213" s="1"/>
    </row>
    <row r="214" spans="2:6" ht="12.75">
      <c r="B214" s="3"/>
      <c r="C214" s="2"/>
      <c r="D214" s="1"/>
      <c r="E214" s="1"/>
      <c r="F214" s="1"/>
    </row>
    <row r="215" spans="2:6" ht="12.75">
      <c r="B215" s="3"/>
      <c r="C215" s="2"/>
      <c r="D215" s="1"/>
      <c r="E215" s="1"/>
      <c r="F215" s="1"/>
    </row>
    <row r="216" spans="2:6" ht="12.75">
      <c r="B216" s="3"/>
      <c r="C216" s="2"/>
      <c r="D216" s="1"/>
      <c r="E216" s="1"/>
      <c r="F216" s="1"/>
    </row>
    <row r="217" spans="2:6" ht="12.75">
      <c r="B217" s="3"/>
      <c r="C217" s="2"/>
      <c r="D217" s="1"/>
      <c r="E217" s="1"/>
      <c r="F217" s="1"/>
    </row>
    <row r="218" spans="2:6" ht="12.75">
      <c r="B218" s="3"/>
      <c r="C218" s="2"/>
      <c r="D218" s="1"/>
      <c r="E218" s="1"/>
      <c r="F218" s="1"/>
    </row>
    <row r="219" spans="2:6" ht="12.75">
      <c r="B219" s="3"/>
      <c r="C219" s="2"/>
      <c r="D219" s="1"/>
      <c r="E219" s="1"/>
      <c r="F219" s="1"/>
    </row>
    <row r="220" spans="2:6" ht="12.75">
      <c r="B220" s="3"/>
      <c r="C220" s="2"/>
      <c r="D220" s="1"/>
      <c r="E220" s="1"/>
      <c r="F220" s="1"/>
    </row>
    <row r="221" spans="2:6" ht="12.75">
      <c r="B221" s="3"/>
      <c r="C221" s="2"/>
      <c r="D221" s="1"/>
      <c r="E221" s="1"/>
      <c r="F221" s="1"/>
    </row>
    <row r="222" spans="2:6" ht="12.75">
      <c r="B222" s="3"/>
      <c r="C222" s="2"/>
      <c r="D222" s="1"/>
      <c r="E222" s="1"/>
      <c r="F222" s="1"/>
    </row>
    <row r="223" spans="2:6" ht="12.75">
      <c r="B223" s="3"/>
      <c r="C223" s="2"/>
      <c r="D223" s="1"/>
      <c r="E223" s="1"/>
      <c r="F223" s="1"/>
    </row>
    <row r="224" spans="2:6" ht="12.75">
      <c r="B224" s="3"/>
      <c r="C224" s="2"/>
      <c r="D224" s="1"/>
      <c r="E224" s="1"/>
      <c r="F224" s="1"/>
    </row>
    <row r="225" spans="2:6" ht="12.75">
      <c r="B225" s="3"/>
      <c r="C225" s="2"/>
      <c r="D225" s="1"/>
      <c r="E225" s="1"/>
      <c r="F225" s="1"/>
    </row>
    <row r="226" spans="2:6" ht="12.75">
      <c r="B226" s="3"/>
      <c r="C226" s="2"/>
      <c r="D226" s="1"/>
      <c r="E226" s="1"/>
      <c r="F226" s="1"/>
    </row>
    <row r="227" spans="2:6" ht="12.75">
      <c r="B227" s="3"/>
      <c r="C227" s="2"/>
      <c r="D227" s="1"/>
      <c r="E227" s="1"/>
      <c r="F227" s="1"/>
    </row>
    <row r="228" spans="2:6" ht="12.75">
      <c r="B228" s="3"/>
      <c r="C228" s="2"/>
      <c r="D228" s="1"/>
      <c r="E228" s="1"/>
      <c r="F228" s="1"/>
    </row>
    <row r="229" spans="2:6" ht="12.75">
      <c r="B229" s="3"/>
      <c r="C229" s="2"/>
      <c r="D229" s="1"/>
      <c r="E229" s="1"/>
      <c r="F229" s="1"/>
    </row>
    <row r="230" spans="2:6" ht="12.75">
      <c r="B230" s="3"/>
      <c r="C230" s="2"/>
      <c r="D230" s="1"/>
      <c r="E230" s="1"/>
      <c r="F230" s="1"/>
    </row>
    <row r="231" spans="2:6" ht="12.75">
      <c r="B231" s="3"/>
      <c r="C231" s="2"/>
      <c r="D231" s="1"/>
      <c r="E231" s="1"/>
      <c r="F231" s="1"/>
    </row>
    <row r="232" spans="2:6" ht="12.75">
      <c r="B232" s="3"/>
      <c r="C232" s="2"/>
      <c r="D232" s="1"/>
      <c r="E232" s="1"/>
      <c r="F232" s="1"/>
    </row>
    <row r="233" spans="2:6" ht="12.75">
      <c r="B233" s="3"/>
      <c r="C233" s="2"/>
      <c r="D233" s="1"/>
      <c r="E233" s="1"/>
      <c r="F233" s="1"/>
    </row>
    <row r="234" spans="2:6" ht="12.75">
      <c r="B234" s="3"/>
      <c r="C234" s="2"/>
      <c r="D234" s="1"/>
      <c r="E234" s="1"/>
      <c r="F234" s="1"/>
    </row>
    <row r="235" spans="2:6" ht="12.75">
      <c r="B235" s="3"/>
      <c r="C235" s="2"/>
      <c r="D235" s="1"/>
      <c r="E235" s="1"/>
      <c r="F235" s="1"/>
    </row>
    <row r="236" spans="2:6" ht="12.75">
      <c r="B236" s="3"/>
      <c r="C236" s="2"/>
      <c r="D236" s="1"/>
      <c r="E236" s="1"/>
      <c r="F236" s="1"/>
    </row>
    <row r="237" spans="2:6" ht="12.75">
      <c r="B237" s="3"/>
      <c r="C237" s="2"/>
      <c r="D237" s="1"/>
      <c r="E237" s="1"/>
      <c r="F237" s="1"/>
    </row>
    <row r="238" spans="2:6" ht="12.75">
      <c r="B238" s="3"/>
      <c r="C238" s="2"/>
      <c r="D238" s="1"/>
      <c r="E238" s="1"/>
      <c r="F238" s="1"/>
    </row>
    <row r="239" spans="2:6" ht="12.75">
      <c r="B239" s="3"/>
      <c r="C239" s="2"/>
      <c r="D239" s="1"/>
      <c r="E239" s="1"/>
      <c r="F239" s="1"/>
    </row>
    <row r="240" spans="2:6" ht="12.75">
      <c r="B240" s="3"/>
      <c r="C240" s="2"/>
      <c r="D240" s="1"/>
      <c r="E240" s="1"/>
      <c r="F240" s="1"/>
    </row>
    <row r="241" spans="2:6" ht="12.75">
      <c r="B241" s="3"/>
      <c r="C241" s="2"/>
      <c r="D241" s="1"/>
      <c r="E241" s="1"/>
      <c r="F241" s="1"/>
    </row>
    <row r="242" spans="2:6" ht="12.75">
      <c r="B242" s="3"/>
      <c r="C242" s="2"/>
      <c r="D242" s="1"/>
      <c r="E242" s="1"/>
      <c r="F242" s="1"/>
    </row>
    <row r="243" spans="2:6" ht="12.75">
      <c r="B243" s="3"/>
      <c r="C243" s="2"/>
      <c r="D243" s="1"/>
      <c r="E243" s="1"/>
      <c r="F243" s="1"/>
    </row>
    <row r="244" spans="2:6" ht="12.75">
      <c r="B244" s="3"/>
      <c r="C244" s="2"/>
      <c r="D244" s="1"/>
      <c r="E244" s="1"/>
      <c r="F244" s="1"/>
    </row>
    <row r="245" spans="2:6" ht="12.75">
      <c r="B245" s="3"/>
      <c r="C245" s="2"/>
      <c r="D245" s="1"/>
      <c r="E245" s="1"/>
      <c r="F245" s="1"/>
    </row>
    <row r="246" spans="2:6" ht="12.75">
      <c r="B246" s="3"/>
      <c r="C246" s="2"/>
      <c r="D246" s="1"/>
      <c r="E246" s="1"/>
      <c r="F246" s="1"/>
    </row>
    <row r="247" spans="2:6" ht="12.75">
      <c r="B247" s="3"/>
      <c r="C247" s="2"/>
      <c r="D247" s="1"/>
      <c r="E247" s="1"/>
      <c r="F247" s="1"/>
    </row>
    <row r="248" spans="2:6" ht="12.75">
      <c r="B248" s="3"/>
      <c r="C248" s="2"/>
      <c r="D248" s="1"/>
      <c r="E248" s="1"/>
      <c r="F248" s="1"/>
    </row>
    <row r="249" spans="2:6" ht="12.75">
      <c r="B249" s="3"/>
      <c r="C249" s="2"/>
      <c r="D249" s="1"/>
      <c r="E249" s="1"/>
      <c r="F249" s="1"/>
    </row>
    <row r="250" spans="2:6" ht="12.75">
      <c r="B250" s="3"/>
      <c r="C250" s="2"/>
      <c r="D250" s="1"/>
      <c r="E250" s="1"/>
      <c r="F250" s="1"/>
    </row>
    <row r="251" spans="2:6" ht="12.75">
      <c r="B251" s="3"/>
      <c r="C251" s="2"/>
      <c r="D251" s="1"/>
      <c r="E251" s="1"/>
      <c r="F251" s="1"/>
    </row>
    <row r="252" spans="2:6" ht="12.75">
      <c r="B252" s="3"/>
      <c r="C252" s="2"/>
      <c r="D252" s="1"/>
      <c r="E252" s="1"/>
      <c r="F252" s="1"/>
    </row>
    <row r="253" spans="2:6" ht="12.75">
      <c r="B253" s="3"/>
      <c r="C253" s="2"/>
      <c r="D253" s="1"/>
      <c r="E253" s="1"/>
      <c r="F253" s="1"/>
    </row>
    <row r="254" spans="2:6" ht="12.75">
      <c r="B254" s="3"/>
      <c r="C254" s="2"/>
      <c r="D254" s="1"/>
      <c r="E254" s="1"/>
      <c r="F254" s="1"/>
    </row>
    <row r="255" spans="2:6" ht="12.75">
      <c r="B255" s="3"/>
      <c r="C255" s="2"/>
      <c r="D255" s="1"/>
      <c r="E255" s="1"/>
      <c r="F255" s="1"/>
    </row>
    <row r="256" spans="2:6" ht="12.75">
      <c r="B256" s="3"/>
      <c r="C256" s="2"/>
      <c r="D256" s="1"/>
      <c r="E256" s="1"/>
      <c r="F256" s="1"/>
    </row>
    <row r="257" spans="2:6" ht="12.75">
      <c r="B257" s="3"/>
      <c r="C257" s="2"/>
      <c r="D257" s="1"/>
      <c r="E257" s="1"/>
      <c r="F257" s="1"/>
    </row>
    <row r="258" spans="2:6" ht="12.75">
      <c r="B258" s="3"/>
      <c r="C258" s="2"/>
      <c r="D258" s="1"/>
      <c r="E258" s="1"/>
      <c r="F258" s="1"/>
    </row>
    <row r="259" spans="2:6" ht="12.75">
      <c r="B259" s="3"/>
      <c r="C259" s="2"/>
      <c r="D259" s="1"/>
      <c r="E259" s="1"/>
      <c r="F259" s="1"/>
    </row>
    <row r="260" spans="2:6" ht="12.75">
      <c r="B260" s="3"/>
      <c r="C260" s="2"/>
      <c r="D260" s="1"/>
      <c r="E260" s="1"/>
      <c r="F260" s="1"/>
    </row>
    <row r="261" spans="2:6" ht="12.75">
      <c r="B261" s="3"/>
      <c r="C261" s="2"/>
      <c r="D261" s="1"/>
      <c r="E261" s="1"/>
      <c r="F261" s="1"/>
    </row>
    <row r="262" spans="2:6" ht="12.75">
      <c r="B262" s="3"/>
      <c r="C262" s="2"/>
      <c r="D262" s="1"/>
      <c r="E262" s="1"/>
      <c r="F262" s="1"/>
    </row>
    <row r="263" spans="2:6" ht="12.75">
      <c r="B263" s="3"/>
      <c r="C263" s="2"/>
      <c r="D263" s="1"/>
      <c r="E263" s="1"/>
      <c r="F263" s="1"/>
    </row>
    <row r="264" spans="2:6" ht="12.75">
      <c r="B264" s="3"/>
      <c r="C264" s="2"/>
      <c r="D264" s="1"/>
      <c r="E264" s="1"/>
      <c r="F264" s="1"/>
    </row>
    <row r="265" spans="2:6" ht="12.75">
      <c r="B265" s="3"/>
      <c r="C265" s="2"/>
      <c r="D265" s="1"/>
      <c r="E265" s="1"/>
      <c r="F265" s="1"/>
    </row>
    <row r="266" spans="2:6" ht="12.75">
      <c r="B266" s="3"/>
      <c r="C266" s="2"/>
      <c r="D266" s="1"/>
      <c r="E266" s="1"/>
      <c r="F266" s="1"/>
    </row>
    <row r="267" spans="2:6" ht="12.75">
      <c r="B267" s="3"/>
      <c r="C267" s="2"/>
      <c r="D267" s="1"/>
      <c r="E267" s="1"/>
      <c r="F267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workbookViewId="0" topLeftCell="A1">
      <selection activeCell="D6" sqref="D6"/>
    </sheetView>
  </sheetViews>
  <sheetFormatPr defaultColWidth="9.140625" defaultRowHeight="12.75"/>
  <sheetData>
    <row r="1" spans="4:15" ht="12.75">
      <c r="D1" t="s">
        <v>13</v>
      </c>
      <c r="E1">
        <v>2</v>
      </c>
      <c r="F1" s="7">
        <v>0.9</v>
      </c>
      <c r="K1" s="8" t="s">
        <v>15</v>
      </c>
      <c r="L1" s="8" t="s">
        <v>16</v>
      </c>
      <c r="N1">
        <f>INDEX(LINEST(J5:J34,H5:H34,,TRUE),1,2)</f>
        <v>7.1436530348461</v>
      </c>
      <c r="O1">
        <f>INDEX(LINEST(J5:J34,H5:H34,,TRUE),1,1)</f>
        <v>2.5951413332811106</v>
      </c>
    </row>
    <row r="2" spans="4:12" ht="12.75">
      <c r="D2" t="s">
        <v>14</v>
      </c>
      <c r="E2">
        <v>20</v>
      </c>
      <c r="F2" s="7">
        <f>1-F1</f>
        <v>0.09999999999999998</v>
      </c>
      <c r="K2">
        <v>10.586246050822277</v>
      </c>
      <c r="L2">
        <v>2.442918877383023</v>
      </c>
    </row>
    <row r="4" spans="3:12" ht="12.75">
      <c r="C4" s="6" t="s">
        <v>11</v>
      </c>
      <c r="D4" t="s">
        <v>12</v>
      </c>
      <c r="H4" s="6" t="s">
        <v>10</v>
      </c>
      <c r="I4" s="6" t="s">
        <v>8</v>
      </c>
      <c r="J4" s="6" t="s">
        <v>9</v>
      </c>
      <c r="K4" s="6" t="s">
        <v>17</v>
      </c>
      <c r="L4" s="6" t="s">
        <v>18</v>
      </c>
    </row>
    <row r="5" spans="2:14" ht="12.75">
      <c r="B5">
        <v>1</v>
      </c>
      <c r="C5" s="1">
        <v>0.09995801519835368</v>
      </c>
      <c r="D5" s="1">
        <v>0.5518662068544572</v>
      </c>
      <c r="E5" s="5">
        <f>IF(D5&gt;$F$1,$E$2*C5,$E$1*C5)</f>
        <v>0.19991603039670736</v>
      </c>
      <c r="H5">
        <v>1</v>
      </c>
      <c r="I5" s="4">
        <f>10+2.5*H5</f>
        <v>12.5</v>
      </c>
      <c r="J5" s="5">
        <f>I5+E5</f>
        <v>12.699916030396707</v>
      </c>
      <c r="K5" s="3">
        <f>A_0+A_1*H5</f>
        <v>13.0291649282053</v>
      </c>
      <c r="L5" s="5">
        <f>ABS(J5-K5)</f>
        <v>0.32924889780859345</v>
      </c>
      <c r="N5" s="3">
        <f>$N$1+$O$1*H5</f>
        <v>9.73879436812721</v>
      </c>
    </row>
    <row r="6" spans="2:14" ht="12.75">
      <c r="B6">
        <v>2</v>
      </c>
      <c r="C6" s="1">
        <v>-0.10103462955157738</v>
      </c>
      <c r="D6" s="1">
        <v>0.3615833002716147</v>
      </c>
      <c r="E6" s="5">
        <f aca="true" t="shared" si="0" ref="E6:E34">IF(D6&gt;$F$1,$E$2*C6,$E$1*C6)</f>
        <v>-0.20206925910315476</v>
      </c>
      <c r="H6">
        <v>2</v>
      </c>
      <c r="I6" s="4">
        <f aca="true" t="shared" si="1" ref="I6:I34">10+2.5*H6</f>
        <v>15</v>
      </c>
      <c r="J6" s="5">
        <f aca="true" t="shared" si="2" ref="J6:J34">I6+E6</f>
        <v>14.797930740896845</v>
      </c>
      <c r="K6" s="3">
        <f aca="true" t="shared" si="3" ref="K6:K34">A_0+A_1*H6</f>
        <v>15.472083805588323</v>
      </c>
      <c r="L6" s="5">
        <f aca="true" t="shared" si="4" ref="L6:L34">ABS(J6-K6)</f>
        <v>0.6741530646914775</v>
      </c>
      <c r="N6" s="3">
        <f aca="true" t="shared" si="5" ref="N6:N34">$N$1+$O$1*H6</f>
        <v>12.333935701408322</v>
      </c>
    </row>
    <row r="7" spans="2:14" ht="12.75">
      <c r="B7">
        <v>3</v>
      </c>
      <c r="C7" s="1">
        <v>-1.327534846495837</v>
      </c>
      <c r="D7" s="1">
        <v>0.9920651875362407</v>
      </c>
      <c r="E7" s="5">
        <f t="shared" si="0"/>
        <v>-26.55069692991674</v>
      </c>
      <c r="H7">
        <v>3</v>
      </c>
      <c r="I7" s="4">
        <f t="shared" si="1"/>
        <v>17.5</v>
      </c>
      <c r="J7" s="5">
        <f t="shared" si="2"/>
        <v>-9.05069692991674</v>
      </c>
      <c r="K7" s="3">
        <f t="shared" si="3"/>
        <v>17.915002682971345</v>
      </c>
      <c r="L7" s="5">
        <f t="shared" si="4"/>
        <v>26.965699612888084</v>
      </c>
      <c r="N7" s="3">
        <f t="shared" si="5"/>
        <v>14.929077034689431</v>
      </c>
    </row>
    <row r="8" spans="2:14" ht="12.75">
      <c r="B8">
        <v>4</v>
      </c>
      <c r="C8" s="1">
        <v>-0.04449816515261773</v>
      </c>
      <c r="D8" s="1">
        <v>0.20841090121158481</v>
      </c>
      <c r="E8" s="5">
        <f t="shared" si="0"/>
        <v>-0.08899633030523546</v>
      </c>
      <c r="H8">
        <v>4</v>
      </c>
      <c r="I8" s="4">
        <f t="shared" si="1"/>
        <v>20</v>
      </c>
      <c r="J8" s="5">
        <f t="shared" si="2"/>
        <v>19.911003669694765</v>
      </c>
      <c r="K8" s="3">
        <f t="shared" si="3"/>
        <v>20.35792156035437</v>
      </c>
      <c r="L8" s="5">
        <f t="shared" si="4"/>
        <v>0.44691789065960563</v>
      </c>
      <c r="N8" s="3">
        <f t="shared" si="5"/>
        <v>17.52421836797054</v>
      </c>
    </row>
    <row r="9" spans="2:14" ht="12.75">
      <c r="B9">
        <v>5</v>
      </c>
      <c r="C9" s="1">
        <v>0.14327270037028939</v>
      </c>
      <c r="D9" s="1">
        <v>0.8760948515274514</v>
      </c>
      <c r="E9" s="5">
        <f t="shared" si="0"/>
        <v>0.28654540074057877</v>
      </c>
      <c r="H9">
        <v>5</v>
      </c>
      <c r="I9" s="4">
        <f t="shared" si="1"/>
        <v>22.5</v>
      </c>
      <c r="J9" s="5">
        <f t="shared" si="2"/>
        <v>22.78654540074058</v>
      </c>
      <c r="K9" s="3">
        <f t="shared" si="3"/>
        <v>22.800840437737392</v>
      </c>
      <c r="L9" s="5">
        <f t="shared" si="4"/>
        <v>0.014295036996813337</v>
      </c>
      <c r="N9" s="3">
        <f t="shared" si="5"/>
        <v>20.119359701251653</v>
      </c>
    </row>
    <row r="10" spans="2:14" ht="12.75">
      <c r="B10">
        <v>6</v>
      </c>
      <c r="C10" s="1">
        <v>0.7632297638338059</v>
      </c>
      <c r="D10" s="1">
        <v>0.5023041474654378</v>
      </c>
      <c r="E10" s="5">
        <f t="shared" si="0"/>
        <v>1.5264595276676118</v>
      </c>
      <c r="H10">
        <v>6</v>
      </c>
      <c r="I10" s="4">
        <f t="shared" si="1"/>
        <v>25</v>
      </c>
      <c r="J10" s="5">
        <f t="shared" si="2"/>
        <v>26.526459527667612</v>
      </c>
      <c r="K10" s="3">
        <f t="shared" si="3"/>
        <v>25.243759315120414</v>
      </c>
      <c r="L10" s="5">
        <f t="shared" si="4"/>
        <v>1.2827002125471978</v>
      </c>
      <c r="N10" s="3">
        <f t="shared" si="5"/>
        <v>22.714501034532763</v>
      </c>
    </row>
    <row r="11" spans="2:14" ht="12.75">
      <c r="B11">
        <v>7</v>
      </c>
      <c r="C11" s="1">
        <v>0.659367742628092</v>
      </c>
      <c r="D11" s="1">
        <v>0.49729911191137427</v>
      </c>
      <c r="E11" s="5">
        <f t="shared" si="0"/>
        <v>1.318735485256184</v>
      </c>
      <c r="H11">
        <v>7</v>
      </c>
      <c r="I11" s="4">
        <f t="shared" si="1"/>
        <v>27.5</v>
      </c>
      <c r="J11" s="5">
        <f t="shared" si="2"/>
        <v>28.818735485256184</v>
      </c>
      <c r="K11" s="3">
        <f t="shared" si="3"/>
        <v>27.686678192503436</v>
      </c>
      <c r="L11" s="5">
        <f t="shared" si="4"/>
        <v>1.132057292752748</v>
      </c>
      <c r="N11" s="3">
        <f t="shared" si="5"/>
        <v>25.309642367813876</v>
      </c>
    </row>
    <row r="12" spans="2:14" ht="12.75">
      <c r="B12">
        <v>8</v>
      </c>
      <c r="C12" s="1">
        <v>0.1704574970062822</v>
      </c>
      <c r="D12" s="1">
        <v>0.1076998199407941</v>
      </c>
      <c r="E12" s="5">
        <f t="shared" si="0"/>
        <v>0.3409149940125644</v>
      </c>
      <c r="H12">
        <v>8</v>
      </c>
      <c r="I12" s="4">
        <f t="shared" si="1"/>
        <v>30</v>
      </c>
      <c r="J12" s="5">
        <f t="shared" si="2"/>
        <v>30.340914994012564</v>
      </c>
      <c r="K12" s="3">
        <f t="shared" si="3"/>
        <v>30.129597069886458</v>
      </c>
      <c r="L12" s="5">
        <f t="shared" si="4"/>
        <v>0.2113179241261065</v>
      </c>
      <c r="N12" s="3">
        <f t="shared" si="5"/>
        <v>27.904783701094985</v>
      </c>
    </row>
    <row r="13" spans="2:14" ht="12.75">
      <c r="B13">
        <v>9</v>
      </c>
      <c r="C13" s="1">
        <v>0.21151663531782106</v>
      </c>
      <c r="D13" s="1">
        <v>0.3413190099795526</v>
      </c>
      <c r="E13" s="5">
        <f t="shared" si="0"/>
        <v>0.4230332706356421</v>
      </c>
      <c r="H13">
        <v>9</v>
      </c>
      <c r="I13" s="4">
        <f t="shared" si="1"/>
        <v>32.5</v>
      </c>
      <c r="J13" s="5">
        <f t="shared" si="2"/>
        <v>32.92303327063564</v>
      </c>
      <c r="K13" s="3">
        <f t="shared" si="3"/>
        <v>32.57251594726948</v>
      </c>
      <c r="L13" s="5">
        <f t="shared" si="4"/>
        <v>0.35051732336616226</v>
      </c>
      <c r="N13" s="3">
        <f t="shared" si="5"/>
        <v>30.499925034376094</v>
      </c>
    </row>
    <row r="14" spans="2:14" ht="12.75">
      <c r="B14">
        <v>10</v>
      </c>
      <c r="C14" s="1">
        <v>0.2528577169869095</v>
      </c>
      <c r="D14" s="1">
        <v>0.39271217993713187</v>
      </c>
      <c r="E14" s="5">
        <f t="shared" si="0"/>
        <v>0.505715433973819</v>
      </c>
      <c r="H14">
        <v>10</v>
      </c>
      <c r="I14" s="4">
        <f t="shared" si="1"/>
        <v>35</v>
      </c>
      <c r="J14" s="5">
        <f t="shared" si="2"/>
        <v>35.50571543397382</v>
      </c>
      <c r="K14" s="3">
        <f t="shared" si="3"/>
        <v>35.0154348246525</v>
      </c>
      <c r="L14" s="5">
        <f t="shared" si="4"/>
        <v>0.49028060932131723</v>
      </c>
      <c r="N14" s="3">
        <f t="shared" si="5"/>
        <v>33.09506636765721</v>
      </c>
    </row>
    <row r="15" spans="2:14" ht="12.75">
      <c r="B15">
        <v>11</v>
      </c>
      <c r="C15" s="1">
        <v>-0.48590663936920464</v>
      </c>
      <c r="D15" s="1">
        <v>0.641407513657033</v>
      </c>
      <c r="E15" s="5">
        <f t="shared" si="0"/>
        <v>-0.9718132787384093</v>
      </c>
      <c r="H15">
        <v>11</v>
      </c>
      <c r="I15" s="4">
        <f t="shared" si="1"/>
        <v>37.5</v>
      </c>
      <c r="J15" s="5">
        <f t="shared" si="2"/>
        <v>36.52818672126159</v>
      </c>
      <c r="K15" s="3">
        <f t="shared" si="3"/>
        <v>37.45835370203553</v>
      </c>
      <c r="L15" s="5">
        <f t="shared" si="4"/>
        <v>0.9301669807739401</v>
      </c>
      <c r="N15" s="3">
        <f t="shared" si="5"/>
        <v>35.690207700938316</v>
      </c>
    </row>
    <row r="16" spans="2:14" ht="12.75">
      <c r="B16">
        <v>12</v>
      </c>
      <c r="C16" s="1">
        <v>0.05744368536397815</v>
      </c>
      <c r="D16" s="1">
        <v>0.2077700125125889</v>
      </c>
      <c r="E16" s="5">
        <f t="shared" si="0"/>
        <v>0.1148873707279563</v>
      </c>
      <c r="H16">
        <v>12</v>
      </c>
      <c r="I16" s="4">
        <f t="shared" si="1"/>
        <v>40</v>
      </c>
      <c r="J16" s="5">
        <f t="shared" si="2"/>
        <v>40.114887370727956</v>
      </c>
      <c r="K16" s="3">
        <f t="shared" si="3"/>
        <v>39.90127257941855</v>
      </c>
      <c r="L16" s="5">
        <f t="shared" si="4"/>
        <v>0.21361479130940353</v>
      </c>
      <c r="N16" s="3">
        <f t="shared" si="5"/>
        <v>38.28534903421942</v>
      </c>
    </row>
    <row r="17" spans="2:14" ht="12.75">
      <c r="B17">
        <v>13</v>
      </c>
      <c r="C17" s="1">
        <v>-0.16518242773599923</v>
      </c>
      <c r="D17" s="1">
        <v>0.5084688863795892</v>
      </c>
      <c r="E17" s="5">
        <f t="shared" si="0"/>
        <v>-0.33036485547199845</v>
      </c>
      <c r="H17">
        <v>13</v>
      </c>
      <c r="I17" s="4">
        <f t="shared" si="1"/>
        <v>42.5</v>
      </c>
      <c r="J17" s="5">
        <f t="shared" si="2"/>
        <v>42.169635144528</v>
      </c>
      <c r="K17" s="3">
        <f t="shared" si="3"/>
        <v>42.344191456801575</v>
      </c>
      <c r="L17" s="5">
        <f t="shared" si="4"/>
        <v>0.17455631227357316</v>
      </c>
      <c r="N17" s="3">
        <f t="shared" si="5"/>
        <v>40.88049036750054</v>
      </c>
    </row>
    <row r="18" spans="2:14" ht="12.75">
      <c r="B18">
        <v>14</v>
      </c>
      <c r="C18" s="1">
        <v>0.8672327567182947</v>
      </c>
      <c r="D18" s="1">
        <v>0.2959990234076968</v>
      </c>
      <c r="E18" s="5">
        <f t="shared" si="0"/>
        <v>1.7344655134365894</v>
      </c>
      <c r="H18">
        <v>14</v>
      </c>
      <c r="I18" s="4">
        <f t="shared" si="1"/>
        <v>45</v>
      </c>
      <c r="J18" s="5">
        <f t="shared" si="2"/>
        <v>46.73446551343659</v>
      </c>
      <c r="K18" s="3">
        <f t="shared" si="3"/>
        <v>44.7871103341846</v>
      </c>
      <c r="L18" s="5">
        <f t="shared" si="4"/>
        <v>1.9473551792519928</v>
      </c>
      <c r="N18" s="3">
        <f t="shared" si="5"/>
        <v>43.47563170078165</v>
      </c>
    </row>
    <row r="19" spans="2:14" ht="12.75">
      <c r="B19">
        <v>15</v>
      </c>
      <c r="C19" s="1">
        <v>0.4936691766488366</v>
      </c>
      <c r="D19" s="1">
        <v>0.2975249488814966</v>
      </c>
      <c r="E19" s="5">
        <f t="shared" si="0"/>
        <v>0.9873383532976732</v>
      </c>
      <c r="H19">
        <v>15</v>
      </c>
      <c r="I19" s="4">
        <f t="shared" si="1"/>
        <v>47.5</v>
      </c>
      <c r="J19" s="5">
        <f t="shared" si="2"/>
        <v>48.48733835329767</v>
      </c>
      <c r="K19" s="3">
        <f t="shared" si="3"/>
        <v>47.23002921156762</v>
      </c>
      <c r="L19" s="5">
        <f t="shared" si="4"/>
        <v>1.2573091417300546</v>
      </c>
      <c r="N19" s="3">
        <f t="shared" si="5"/>
        <v>46.07077303406275</v>
      </c>
    </row>
    <row r="20" spans="2:14" ht="12.75">
      <c r="B20">
        <v>16</v>
      </c>
      <c r="C20" s="1">
        <v>0.1940247784659732</v>
      </c>
      <c r="D20" s="1">
        <v>0.4013794366283151</v>
      </c>
      <c r="E20" s="5">
        <f t="shared" si="0"/>
        <v>0.3880495569319464</v>
      </c>
      <c r="H20">
        <v>16</v>
      </c>
      <c r="I20" s="4">
        <f t="shared" si="1"/>
        <v>50</v>
      </c>
      <c r="J20" s="5">
        <f t="shared" si="2"/>
        <v>50.388049556931946</v>
      </c>
      <c r="K20" s="3">
        <f t="shared" si="3"/>
        <v>49.67294808895064</v>
      </c>
      <c r="L20" s="5">
        <f t="shared" si="4"/>
        <v>0.7151014679813059</v>
      </c>
      <c r="N20" s="3">
        <f t="shared" si="5"/>
        <v>48.66591436734387</v>
      </c>
    </row>
    <row r="21" spans="2:14" ht="12.75">
      <c r="B21">
        <v>17</v>
      </c>
      <c r="C21" s="1">
        <v>-0.8148231245286297</v>
      </c>
      <c r="D21" s="1">
        <v>0.6625568407238991</v>
      </c>
      <c r="E21" s="5">
        <f t="shared" si="0"/>
        <v>-1.6296462490572594</v>
      </c>
      <c r="H21">
        <v>17</v>
      </c>
      <c r="I21" s="4">
        <f t="shared" si="1"/>
        <v>52.5</v>
      </c>
      <c r="J21" s="5">
        <f t="shared" si="2"/>
        <v>50.87035375094274</v>
      </c>
      <c r="K21" s="3">
        <f t="shared" si="3"/>
        <v>52.11586696633366</v>
      </c>
      <c r="L21" s="5">
        <f t="shared" si="4"/>
        <v>1.2455132153909219</v>
      </c>
      <c r="N21" s="3">
        <f t="shared" si="5"/>
        <v>51.26105570062498</v>
      </c>
    </row>
    <row r="22" spans="2:14" ht="12.75">
      <c r="B22">
        <v>18</v>
      </c>
      <c r="C22" s="1">
        <v>-0.6860352641524514</v>
      </c>
      <c r="D22" s="1">
        <v>0.9668874172185431</v>
      </c>
      <c r="E22" s="5">
        <f t="shared" si="0"/>
        <v>-13.720705283049028</v>
      </c>
      <c r="H22">
        <v>18</v>
      </c>
      <c r="I22" s="4">
        <f t="shared" si="1"/>
        <v>55</v>
      </c>
      <c r="J22" s="5">
        <f t="shared" si="2"/>
        <v>41.27929471695097</v>
      </c>
      <c r="K22" s="3">
        <f t="shared" si="3"/>
        <v>54.558785843716684</v>
      </c>
      <c r="L22" s="5">
        <f t="shared" si="4"/>
        <v>13.279491126765713</v>
      </c>
      <c r="N22" s="3">
        <f t="shared" si="5"/>
        <v>53.856197033906085</v>
      </c>
    </row>
    <row r="23" spans="2:14" ht="12.75">
      <c r="B23">
        <v>19</v>
      </c>
      <c r="C23" s="1">
        <v>-0.24914697860367596</v>
      </c>
      <c r="D23" s="1">
        <v>0.8718222602008118</v>
      </c>
      <c r="E23" s="5">
        <f t="shared" si="0"/>
        <v>-0.4982939572073519</v>
      </c>
      <c r="H23">
        <v>19</v>
      </c>
      <c r="I23" s="4">
        <f t="shared" si="1"/>
        <v>57.5</v>
      </c>
      <c r="J23" s="5">
        <f t="shared" si="2"/>
        <v>57.00170604279265</v>
      </c>
      <c r="K23" s="3">
        <f t="shared" si="3"/>
        <v>57.001704721099706</v>
      </c>
      <c r="L23" s="5">
        <f t="shared" si="4"/>
        <v>1.3216929417581014E-06</v>
      </c>
      <c r="N23" s="3">
        <f t="shared" si="5"/>
        <v>56.451338367187205</v>
      </c>
    </row>
    <row r="24" spans="2:14" ht="12.75">
      <c r="B24">
        <v>20</v>
      </c>
      <c r="C24" s="1">
        <v>-0.17853608369478025</v>
      </c>
      <c r="D24" s="1">
        <v>0.9587084566789758</v>
      </c>
      <c r="E24" s="5">
        <f t="shared" si="0"/>
        <v>-3.570721673895605</v>
      </c>
      <c r="H24">
        <v>20</v>
      </c>
      <c r="I24" s="4">
        <f t="shared" si="1"/>
        <v>60</v>
      </c>
      <c r="J24" s="5">
        <f t="shared" si="2"/>
        <v>56.429278326104395</v>
      </c>
      <c r="K24" s="3">
        <f t="shared" si="3"/>
        <v>59.44462359848273</v>
      </c>
      <c r="L24" s="5">
        <f t="shared" si="4"/>
        <v>3.015345272378333</v>
      </c>
      <c r="N24" s="3">
        <f t="shared" si="5"/>
        <v>59.04647970046831</v>
      </c>
    </row>
    <row r="25" spans="2:14" ht="12.75">
      <c r="B25">
        <v>21</v>
      </c>
      <c r="C25" s="1">
        <v>-0.14543729776050895</v>
      </c>
      <c r="D25" s="1">
        <v>0.026764732810449537</v>
      </c>
      <c r="E25" s="5">
        <f t="shared" si="0"/>
        <v>-0.2908745955210179</v>
      </c>
      <c r="H25">
        <v>21</v>
      </c>
      <c r="I25" s="4">
        <f t="shared" si="1"/>
        <v>62.5</v>
      </c>
      <c r="J25" s="5">
        <f t="shared" si="2"/>
        <v>62.20912540447898</v>
      </c>
      <c r="K25" s="3">
        <f t="shared" si="3"/>
        <v>61.88754247586576</v>
      </c>
      <c r="L25" s="5">
        <f t="shared" si="4"/>
        <v>0.3215829286132248</v>
      </c>
      <c r="N25" s="3">
        <f t="shared" si="5"/>
        <v>61.641621033749416</v>
      </c>
    </row>
    <row r="26" spans="2:14" ht="12.75">
      <c r="B26">
        <v>22</v>
      </c>
      <c r="C26" s="1">
        <v>1.2227019396959804</v>
      </c>
      <c r="D26" s="1">
        <v>0.1346781823175756</v>
      </c>
      <c r="E26" s="5">
        <f t="shared" si="0"/>
        <v>2.445403879391961</v>
      </c>
      <c r="H26">
        <v>22</v>
      </c>
      <c r="I26" s="4">
        <f t="shared" si="1"/>
        <v>65</v>
      </c>
      <c r="J26" s="5">
        <f t="shared" si="2"/>
        <v>67.44540387939196</v>
      </c>
      <c r="K26" s="3">
        <f t="shared" si="3"/>
        <v>64.33046135324878</v>
      </c>
      <c r="L26" s="5">
        <f t="shared" si="4"/>
        <v>3.1149425261431816</v>
      </c>
      <c r="N26" s="3">
        <f t="shared" si="5"/>
        <v>64.23676236703054</v>
      </c>
    </row>
    <row r="27" spans="2:14" ht="12.75">
      <c r="B27">
        <v>23</v>
      </c>
      <c r="C27" s="1">
        <v>-0.6111599759606179</v>
      </c>
      <c r="D27" s="1">
        <v>0.47947630237739186</v>
      </c>
      <c r="E27" s="5">
        <f t="shared" si="0"/>
        <v>-1.2223199519212358</v>
      </c>
      <c r="H27">
        <v>23</v>
      </c>
      <c r="I27" s="4">
        <f t="shared" si="1"/>
        <v>67.5</v>
      </c>
      <c r="J27" s="5">
        <f t="shared" si="2"/>
        <v>66.27768004807876</v>
      </c>
      <c r="K27" s="3">
        <f t="shared" si="3"/>
        <v>66.7733802306318</v>
      </c>
      <c r="L27" s="5">
        <f t="shared" si="4"/>
        <v>0.49570018255303694</v>
      </c>
      <c r="N27" s="3">
        <f t="shared" si="5"/>
        <v>66.83190370031164</v>
      </c>
    </row>
    <row r="28" spans="2:14" ht="12.75">
      <c r="B28">
        <v>24</v>
      </c>
      <c r="C28" s="1">
        <v>1.3763747119810432</v>
      </c>
      <c r="D28" s="1">
        <v>0.12460707419049653</v>
      </c>
      <c r="E28" s="5">
        <f t="shared" si="0"/>
        <v>2.7527494239620864</v>
      </c>
      <c r="H28">
        <v>24</v>
      </c>
      <c r="I28" s="4">
        <f t="shared" si="1"/>
        <v>70</v>
      </c>
      <c r="J28" s="5">
        <f t="shared" si="2"/>
        <v>72.75274942396209</v>
      </c>
      <c r="K28" s="3">
        <f t="shared" si="3"/>
        <v>69.21629910801482</v>
      </c>
      <c r="L28" s="5">
        <f t="shared" si="4"/>
        <v>3.5364503159472633</v>
      </c>
      <c r="N28" s="3">
        <f t="shared" si="5"/>
        <v>69.42704503359275</v>
      </c>
    </row>
    <row r="29" spans="2:14" ht="12.75">
      <c r="B29">
        <v>25</v>
      </c>
      <c r="C29" s="1">
        <v>-0.69370116762002</v>
      </c>
      <c r="D29" s="1">
        <v>0.5956297494430371</v>
      </c>
      <c r="E29" s="5">
        <f t="shared" si="0"/>
        <v>-1.38740233524004</v>
      </c>
      <c r="H29">
        <v>25</v>
      </c>
      <c r="I29" s="4">
        <f t="shared" si="1"/>
        <v>72.5</v>
      </c>
      <c r="J29" s="5">
        <f t="shared" si="2"/>
        <v>71.11259766475996</v>
      </c>
      <c r="K29" s="3">
        <f t="shared" si="3"/>
        <v>71.65921798539785</v>
      </c>
      <c r="L29" s="5">
        <f t="shared" si="4"/>
        <v>0.546620320637885</v>
      </c>
      <c r="N29" s="3">
        <f t="shared" si="5"/>
        <v>72.02218636687387</v>
      </c>
    </row>
    <row r="30" spans="2:14" ht="12.75">
      <c r="B30">
        <v>26</v>
      </c>
      <c r="C30" s="1">
        <v>-1.4234456102713011</v>
      </c>
      <c r="D30" s="1">
        <v>0.12903225806451613</v>
      </c>
      <c r="E30" s="5">
        <f t="shared" si="0"/>
        <v>-2.8468912205426022</v>
      </c>
      <c r="H30">
        <v>26</v>
      </c>
      <c r="I30" s="4">
        <f t="shared" si="1"/>
        <v>75</v>
      </c>
      <c r="J30" s="5">
        <f t="shared" si="2"/>
        <v>72.1531087794574</v>
      </c>
      <c r="K30" s="3">
        <f t="shared" si="3"/>
        <v>74.10213686278087</v>
      </c>
      <c r="L30" s="5">
        <f t="shared" si="4"/>
        <v>1.9490280833234692</v>
      </c>
      <c r="N30" s="3">
        <f t="shared" si="5"/>
        <v>74.61732770015497</v>
      </c>
    </row>
    <row r="31" spans="2:14" ht="12.75">
      <c r="B31">
        <v>27</v>
      </c>
      <c r="C31" s="1">
        <v>0.8257461558969226</v>
      </c>
      <c r="D31" s="1">
        <v>0.6928006836146122</v>
      </c>
      <c r="E31" s="5">
        <f t="shared" si="0"/>
        <v>1.6514923117938451</v>
      </c>
      <c r="H31">
        <v>27</v>
      </c>
      <c r="I31" s="4">
        <f t="shared" si="1"/>
        <v>77.5</v>
      </c>
      <c r="J31" s="5">
        <f t="shared" si="2"/>
        <v>79.15149231179385</v>
      </c>
      <c r="K31" s="3">
        <f t="shared" si="3"/>
        <v>76.5450557401639</v>
      </c>
      <c r="L31" s="5">
        <f t="shared" si="4"/>
        <v>2.606436571629942</v>
      </c>
      <c r="N31" s="3">
        <f t="shared" si="5"/>
        <v>77.21246903343608</v>
      </c>
    </row>
    <row r="32" spans="2:14" ht="12.75">
      <c r="B32">
        <v>28</v>
      </c>
      <c r="C32" s="1">
        <v>-0.08513097782270052</v>
      </c>
      <c r="D32" s="1">
        <v>0.9991149632251961</v>
      </c>
      <c r="E32" s="5">
        <f t="shared" si="0"/>
        <v>-1.7026195564540103</v>
      </c>
      <c r="H32">
        <v>28</v>
      </c>
      <c r="I32" s="4">
        <f t="shared" si="1"/>
        <v>80</v>
      </c>
      <c r="J32" s="5">
        <f t="shared" si="2"/>
        <v>78.29738044354599</v>
      </c>
      <c r="K32" s="3">
        <f t="shared" si="3"/>
        <v>78.98797461754693</v>
      </c>
      <c r="L32" s="5">
        <f t="shared" si="4"/>
        <v>0.6905941740009354</v>
      </c>
      <c r="N32" s="3">
        <f t="shared" si="5"/>
        <v>79.8076103667172</v>
      </c>
    </row>
    <row r="33" spans="2:14" ht="12.75">
      <c r="B33">
        <v>29</v>
      </c>
      <c r="C33" s="1">
        <v>-1.7623779058340006</v>
      </c>
      <c r="D33" s="1">
        <v>0.11828974272896511</v>
      </c>
      <c r="E33" s="5">
        <f t="shared" si="0"/>
        <v>-3.524755811668001</v>
      </c>
      <c r="H33">
        <v>29</v>
      </c>
      <c r="I33" s="4">
        <f t="shared" si="1"/>
        <v>82.5</v>
      </c>
      <c r="J33" s="5">
        <f t="shared" si="2"/>
        <v>78.975244188332</v>
      </c>
      <c r="K33" s="3">
        <f t="shared" si="3"/>
        <v>81.43089349492995</v>
      </c>
      <c r="L33" s="5">
        <f t="shared" si="4"/>
        <v>2.455649306597948</v>
      </c>
      <c r="N33" s="3">
        <f t="shared" si="5"/>
        <v>82.4027516999983</v>
      </c>
    </row>
    <row r="34" spans="2:14" ht="12.75">
      <c r="B34">
        <v>30</v>
      </c>
      <c r="C34" s="1">
        <v>1.2063878784829285</v>
      </c>
      <c r="D34" s="1">
        <v>0.05413983581041902</v>
      </c>
      <c r="E34" s="5">
        <f t="shared" si="0"/>
        <v>2.412775756965857</v>
      </c>
      <c r="H34">
        <v>30</v>
      </c>
      <c r="I34" s="4">
        <f t="shared" si="1"/>
        <v>85</v>
      </c>
      <c r="J34" s="5">
        <f t="shared" si="2"/>
        <v>87.41277575696586</v>
      </c>
      <c r="K34" s="3">
        <f t="shared" si="3"/>
        <v>83.87381237231297</v>
      </c>
      <c r="L34" s="5">
        <f t="shared" si="4"/>
        <v>3.538963384652888</v>
      </c>
      <c r="N34" s="3">
        <f t="shared" si="5"/>
        <v>84.99789303327941</v>
      </c>
    </row>
    <row r="36" spans="3:12" ht="12.75">
      <c r="C36" s="5">
        <f>SUM(C5:C34)</f>
        <v>-0.22970993995841127</v>
      </c>
      <c r="D36" s="5"/>
      <c r="E36" s="5">
        <f>SUM(E5:E34)</f>
        <v>-41.44968897890067</v>
      </c>
      <c r="L36" s="5">
        <f>SUM(L5:L34)</f>
        <v>73.93161046880607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47"/>
  <sheetViews>
    <sheetView tabSelected="1" workbookViewId="0" topLeftCell="A1">
      <selection activeCell="K19" sqref="K19"/>
    </sheetView>
  </sheetViews>
  <sheetFormatPr defaultColWidth="9.140625" defaultRowHeight="12.75"/>
  <sheetData>
    <row r="1" spans="5:15" ht="12.75">
      <c r="E1">
        <v>2</v>
      </c>
      <c r="F1">
        <v>0.9</v>
      </c>
      <c r="K1" t="s">
        <v>19</v>
      </c>
      <c r="L1" t="s">
        <v>20</v>
      </c>
      <c r="N1" t="s">
        <v>23</v>
      </c>
      <c r="O1" t="s">
        <v>24</v>
      </c>
    </row>
    <row r="2" spans="5:15" ht="12.75">
      <c r="E2">
        <v>20</v>
      </c>
      <c r="K2">
        <v>2.5824232618973</v>
      </c>
      <c r="L2">
        <v>9.68148282372236</v>
      </c>
      <c r="N2">
        <f>INDEX(LINEST(J7:J16,H7:H16),1,1)</f>
        <v>3.3912065547492336</v>
      </c>
      <c r="O2">
        <f>INDEX(LINEST(J7:J16,H7:H16),1,2)</f>
        <v>2.874319711215011</v>
      </c>
    </row>
    <row r="4" spans="11:12" ht="12.75">
      <c r="K4" s="6" t="s">
        <v>21</v>
      </c>
      <c r="L4" s="5">
        <f>SUM(L7:L16)</f>
        <v>29.668008514686615</v>
      </c>
    </row>
    <row r="6" spans="3:12" ht="12.75">
      <c r="C6" s="6" t="s">
        <v>11</v>
      </c>
      <c r="D6" t="s">
        <v>12</v>
      </c>
      <c r="H6" s="6" t="s">
        <v>10</v>
      </c>
      <c r="I6" s="6" t="s">
        <v>8</v>
      </c>
      <c r="J6" s="6" t="s">
        <v>9</v>
      </c>
      <c r="K6" s="6" t="s">
        <v>17</v>
      </c>
      <c r="L6" s="6" t="s">
        <v>18</v>
      </c>
    </row>
    <row r="7" spans="2:14" ht="12.75">
      <c r="B7">
        <v>1</v>
      </c>
      <c r="C7" s="1">
        <v>0.09995801519835368</v>
      </c>
      <c r="D7" s="1">
        <v>0.5518662068544572</v>
      </c>
      <c r="E7" s="5">
        <f>IF(D7&gt;$F$1,$E$2*C7,$E$1*C7)</f>
        <v>0.19991603039670736</v>
      </c>
      <c r="H7">
        <v>1</v>
      </c>
      <c r="I7" s="4">
        <f>10+2.5*H7</f>
        <v>12.5</v>
      </c>
      <c r="J7" s="5">
        <f>I7+E7</f>
        <v>12.699916030396707</v>
      </c>
      <c r="K7" s="3">
        <f>$L$2+$K$2*H7</f>
        <v>12.263906085619661</v>
      </c>
      <c r="L7" s="5">
        <f>ABS(J7-K7)</f>
        <v>0.43600994477704624</v>
      </c>
      <c r="N7" s="3">
        <f>$O$2+$N$2*H7</f>
        <v>6.265526265964245</v>
      </c>
    </row>
    <row r="8" spans="2:14" ht="12.75">
      <c r="B8">
        <v>2</v>
      </c>
      <c r="C8" s="1">
        <v>-0.10103462955157738</v>
      </c>
      <c r="D8" s="1">
        <v>0.3615833002716147</v>
      </c>
      <c r="E8" s="5">
        <f aca="true" t="shared" si="0" ref="E8:E16">IF(D8&gt;$F$1,$E$2*C8,$E$1*C8)</f>
        <v>-0.20206925910315476</v>
      </c>
      <c r="H8">
        <v>2</v>
      </c>
      <c r="I8" s="4">
        <f aca="true" t="shared" si="1" ref="I8:I16">10+2.5*H8</f>
        <v>15</v>
      </c>
      <c r="J8" s="5">
        <f aca="true" t="shared" si="2" ref="J8:J16">I8+E8</f>
        <v>14.797930740896845</v>
      </c>
      <c r="K8" s="3">
        <f aca="true" t="shared" si="3" ref="K8:K16">$L$2+$K$2*H8</f>
        <v>14.84632934751696</v>
      </c>
      <c r="L8" s="5">
        <f aca="true" t="shared" si="4" ref="L8:L16">ABS(J8-K8)</f>
        <v>0.04839860662011475</v>
      </c>
      <c r="N8" s="3">
        <f aca="true" t="shared" si="5" ref="N8:N16">$O$2+$N$2*H8</f>
        <v>9.65673282071348</v>
      </c>
    </row>
    <row r="9" spans="2:14" ht="12.75">
      <c r="B9">
        <v>3</v>
      </c>
      <c r="C9" s="1">
        <v>-1.327534846495837</v>
      </c>
      <c r="D9" s="1">
        <v>0.9920651875362407</v>
      </c>
      <c r="E9" s="5">
        <f t="shared" si="0"/>
        <v>-26.55069692991674</v>
      </c>
      <c r="H9">
        <v>3</v>
      </c>
      <c r="I9" s="4">
        <f t="shared" si="1"/>
        <v>17.5</v>
      </c>
      <c r="J9" s="5">
        <f t="shared" si="2"/>
        <v>-9.05069692991674</v>
      </c>
      <c r="K9" s="3">
        <f t="shared" si="3"/>
        <v>17.42875260941426</v>
      </c>
      <c r="L9" s="5">
        <f t="shared" si="4"/>
        <v>26.479449539331</v>
      </c>
      <c r="N9" s="3">
        <f t="shared" si="5"/>
        <v>13.047939375462711</v>
      </c>
    </row>
    <row r="10" spans="2:14" ht="12.75">
      <c r="B10">
        <v>4</v>
      </c>
      <c r="C10" s="1">
        <v>-0.04449816515261773</v>
      </c>
      <c r="D10" s="1">
        <v>0.20841090121158481</v>
      </c>
      <c r="E10" s="5">
        <f t="shared" si="0"/>
        <v>-0.08899633030523546</v>
      </c>
      <c r="H10">
        <v>4</v>
      </c>
      <c r="I10" s="4">
        <f t="shared" si="1"/>
        <v>20</v>
      </c>
      <c r="J10" s="5">
        <f t="shared" si="2"/>
        <v>19.911003669694765</v>
      </c>
      <c r="K10" s="3">
        <f t="shared" si="3"/>
        <v>20.01117587131156</v>
      </c>
      <c r="L10" s="5">
        <f t="shared" si="4"/>
        <v>0.10017220161679674</v>
      </c>
      <c r="N10" s="3">
        <f t="shared" si="5"/>
        <v>16.439145930211946</v>
      </c>
    </row>
    <row r="11" spans="2:14" ht="12.75">
      <c r="B11">
        <v>5</v>
      </c>
      <c r="C11" s="1">
        <v>0.14327270037028939</v>
      </c>
      <c r="D11" s="1">
        <v>0.8760948515274514</v>
      </c>
      <c r="E11" s="5">
        <f t="shared" si="0"/>
        <v>0.28654540074057877</v>
      </c>
      <c r="H11">
        <v>5</v>
      </c>
      <c r="I11" s="4">
        <f t="shared" si="1"/>
        <v>22.5</v>
      </c>
      <c r="J11" s="5">
        <f t="shared" si="2"/>
        <v>22.78654540074058</v>
      </c>
      <c r="K11" s="3">
        <f t="shared" si="3"/>
        <v>22.593599133208862</v>
      </c>
      <c r="L11" s="5">
        <f t="shared" si="4"/>
        <v>0.19294626753171684</v>
      </c>
      <c r="N11" s="3">
        <f t="shared" si="5"/>
        <v>19.83035248496118</v>
      </c>
    </row>
    <row r="12" spans="2:14" ht="12.75">
      <c r="B12">
        <v>6</v>
      </c>
      <c r="C12" s="1">
        <v>0.7632297638338059</v>
      </c>
      <c r="D12" s="1">
        <v>0.5023041474654378</v>
      </c>
      <c r="E12" s="5">
        <f t="shared" si="0"/>
        <v>1.5264595276676118</v>
      </c>
      <c r="H12">
        <v>6</v>
      </c>
      <c r="I12" s="4">
        <f t="shared" si="1"/>
        <v>25</v>
      </c>
      <c r="J12" s="5">
        <f t="shared" si="2"/>
        <v>26.526459527667612</v>
      </c>
      <c r="K12" s="3">
        <f t="shared" si="3"/>
        <v>25.17602239510616</v>
      </c>
      <c r="L12" s="5">
        <f t="shared" si="4"/>
        <v>1.3504371325614528</v>
      </c>
      <c r="N12" s="3">
        <f t="shared" si="5"/>
        <v>23.221559039710414</v>
      </c>
    </row>
    <row r="13" spans="2:14" ht="12.75">
      <c r="B13">
        <v>7</v>
      </c>
      <c r="C13" s="1">
        <v>0.659367742628092</v>
      </c>
      <c r="D13" s="1">
        <v>0.49729911191137427</v>
      </c>
      <c r="E13" s="5">
        <f t="shared" si="0"/>
        <v>1.318735485256184</v>
      </c>
      <c r="H13">
        <v>7</v>
      </c>
      <c r="I13" s="4">
        <f t="shared" si="1"/>
        <v>27.5</v>
      </c>
      <c r="J13" s="5">
        <f t="shared" si="2"/>
        <v>28.818735485256184</v>
      </c>
      <c r="K13" s="3">
        <f t="shared" si="3"/>
        <v>27.758445657003463</v>
      </c>
      <c r="L13" s="5">
        <f t="shared" si="4"/>
        <v>1.0602898282527207</v>
      </c>
      <c r="N13" s="3">
        <f t="shared" si="5"/>
        <v>26.61276559445965</v>
      </c>
    </row>
    <row r="14" spans="2:14" ht="12.75">
      <c r="B14">
        <v>8</v>
      </c>
      <c r="C14" s="1">
        <v>0.1704574970062822</v>
      </c>
      <c r="D14" s="1">
        <v>0.1076998199407941</v>
      </c>
      <c r="E14" s="5">
        <f t="shared" si="0"/>
        <v>0.3409149940125644</v>
      </c>
      <c r="H14">
        <v>8</v>
      </c>
      <c r="I14" s="4">
        <f t="shared" si="1"/>
        <v>30</v>
      </c>
      <c r="J14" s="5">
        <f t="shared" si="2"/>
        <v>30.340914994012564</v>
      </c>
      <c r="K14" s="3">
        <f t="shared" si="3"/>
        <v>30.34086891890076</v>
      </c>
      <c r="L14" s="5">
        <f t="shared" si="4"/>
        <v>4.607511180410029E-05</v>
      </c>
      <c r="N14" s="3">
        <f t="shared" si="5"/>
        <v>30.00397214920888</v>
      </c>
    </row>
    <row r="15" spans="2:14" ht="12.75">
      <c r="B15">
        <v>9</v>
      </c>
      <c r="C15" s="1">
        <v>0.21151663531782106</v>
      </c>
      <c r="D15" s="1">
        <v>0.3413190099795526</v>
      </c>
      <c r="E15" s="5">
        <f t="shared" si="0"/>
        <v>0.4230332706356421</v>
      </c>
      <c r="H15">
        <v>9</v>
      </c>
      <c r="I15" s="4">
        <f t="shared" si="1"/>
        <v>32.5</v>
      </c>
      <c r="J15" s="5">
        <f t="shared" si="2"/>
        <v>32.92303327063564</v>
      </c>
      <c r="K15" s="3">
        <f t="shared" si="3"/>
        <v>32.923292180798065</v>
      </c>
      <c r="L15" s="5">
        <f t="shared" si="4"/>
        <v>0.00025891016242240994</v>
      </c>
      <c r="N15" s="3">
        <f t="shared" si="5"/>
        <v>33.39517870395811</v>
      </c>
    </row>
    <row r="16" spans="2:14" ht="12.75">
      <c r="B16">
        <v>10</v>
      </c>
      <c r="C16" s="1">
        <v>0.2528577169869095</v>
      </c>
      <c r="D16" s="1">
        <v>0.39271217993713187</v>
      </c>
      <c r="E16" s="5">
        <f t="shared" si="0"/>
        <v>0.505715433973819</v>
      </c>
      <c r="H16">
        <v>10</v>
      </c>
      <c r="I16" s="4">
        <f t="shared" si="1"/>
        <v>35</v>
      </c>
      <c r="J16" s="5">
        <f t="shared" si="2"/>
        <v>35.50571543397382</v>
      </c>
      <c r="K16" s="3">
        <f t="shared" si="3"/>
        <v>35.50571544269536</v>
      </c>
      <c r="L16" s="5">
        <f t="shared" si="4"/>
        <v>8.721542599232635E-09</v>
      </c>
      <c r="N16" s="3">
        <f t="shared" si="5"/>
        <v>36.78638525870734</v>
      </c>
    </row>
    <row r="21" spans="10:21" ht="12.75">
      <c r="J21" s="6" t="s">
        <v>19</v>
      </c>
      <c r="K21" s="5">
        <v>2.4</v>
      </c>
      <c r="L21" s="5">
        <v>2.5</v>
      </c>
      <c r="M21" s="5">
        <v>2.5125</v>
      </c>
      <c r="N21" s="5">
        <v>2.525</v>
      </c>
      <c r="O21" s="5">
        <v>2.5375</v>
      </c>
      <c r="P21" s="5">
        <v>2.55</v>
      </c>
      <c r="Q21" s="5">
        <v>2.5625</v>
      </c>
      <c r="R21">
        <v>2.5824</v>
      </c>
      <c r="S21" s="5">
        <v>2.5875</v>
      </c>
      <c r="T21" s="5">
        <v>2.6</v>
      </c>
      <c r="U21" s="5">
        <v>2.7</v>
      </c>
    </row>
    <row r="23" spans="9:21" ht="12.75">
      <c r="I23">
        <v>1</v>
      </c>
      <c r="J23" s="6" t="s">
        <v>18</v>
      </c>
      <c r="K23" s="3">
        <f>$J7-K$21*$H7</f>
        <v>10.299916030396707</v>
      </c>
      <c r="L23" s="3">
        <f>$J7-L$21*$H7</f>
        <v>10.199916030396707</v>
      </c>
      <c r="M23" s="3">
        <f aca="true" t="shared" si="6" ref="M23:U23">$J7-M$21*$H7</f>
        <v>10.187416030396708</v>
      </c>
      <c r="N23" s="3">
        <f t="shared" si="6"/>
        <v>10.174916030396707</v>
      </c>
      <c r="O23" s="3">
        <f t="shared" si="6"/>
        <v>10.162416030396708</v>
      </c>
      <c r="P23" s="3">
        <f t="shared" si="6"/>
        <v>10.149916030396707</v>
      </c>
      <c r="Q23" s="3">
        <f t="shared" si="6"/>
        <v>10.137416030396707</v>
      </c>
      <c r="R23" s="3">
        <f t="shared" si="6"/>
        <v>10.117516030396708</v>
      </c>
      <c r="S23" s="3">
        <f t="shared" si="6"/>
        <v>10.112416030396707</v>
      </c>
      <c r="T23" s="3">
        <f t="shared" si="6"/>
        <v>10.099916030396708</v>
      </c>
      <c r="U23" s="3">
        <f t="shared" si="6"/>
        <v>9.999916030396708</v>
      </c>
    </row>
    <row r="24" spans="9:21" ht="12.75">
      <c r="I24">
        <v>2</v>
      </c>
      <c r="K24" s="3">
        <f aca="true" t="shared" si="7" ref="K24:L32">$J8-K$21*$H8</f>
        <v>9.997930740896845</v>
      </c>
      <c r="L24" s="3">
        <f t="shared" si="7"/>
        <v>9.797930740896845</v>
      </c>
      <c r="M24" s="3">
        <f aca="true" t="shared" si="8" ref="M24:U24">$J8-M$21*$H8</f>
        <v>9.772930740896845</v>
      </c>
      <c r="N24" s="3">
        <f t="shared" si="8"/>
        <v>9.747930740896845</v>
      </c>
      <c r="O24" s="3">
        <f t="shared" si="8"/>
        <v>9.722930740896846</v>
      </c>
      <c r="P24" s="3">
        <f t="shared" si="8"/>
        <v>9.697930740896846</v>
      </c>
      <c r="Q24" s="3">
        <f t="shared" si="8"/>
        <v>9.672930740896845</v>
      </c>
      <c r="R24" s="3">
        <f t="shared" si="8"/>
        <v>9.633130740896846</v>
      </c>
      <c r="S24" s="3">
        <f t="shared" si="8"/>
        <v>9.622930740896845</v>
      </c>
      <c r="T24" s="3">
        <f t="shared" si="8"/>
        <v>9.597930740896846</v>
      </c>
      <c r="U24" s="3">
        <f t="shared" si="8"/>
        <v>9.397930740896845</v>
      </c>
    </row>
    <row r="25" spans="9:21" ht="12.75">
      <c r="I25">
        <v>3</v>
      </c>
      <c r="K25" s="3">
        <f t="shared" si="7"/>
        <v>-16.25069692991674</v>
      </c>
      <c r="L25" s="3">
        <f t="shared" si="7"/>
        <v>-16.55069692991674</v>
      </c>
      <c r="M25" s="3">
        <f aca="true" t="shared" si="9" ref="M25:U25">$J9-M$21*$H9</f>
        <v>-16.58819692991674</v>
      </c>
      <c r="N25" s="3">
        <f t="shared" si="9"/>
        <v>-16.62569692991674</v>
      </c>
      <c r="O25" s="3">
        <f t="shared" si="9"/>
        <v>-16.66319692991674</v>
      </c>
      <c r="P25" s="3">
        <f t="shared" si="9"/>
        <v>-16.700696929916738</v>
      </c>
      <c r="Q25" s="3">
        <f t="shared" si="9"/>
        <v>-16.73819692991674</v>
      </c>
      <c r="R25" s="3">
        <f t="shared" si="9"/>
        <v>-16.79789692991674</v>
      </c>
      <c r="S25" s="3">
        <f t="shared" si="9"/>
        <v>-16.81319692991674</v>
      </c>
      <c r="T25" s="3">
        <f t="shared" si="9"/>
        <v>-16.85069692991674</v>
      </c>
      <c r="U25" s="3">
        <f t="shared" si="9"/>
        <v>-17.15069692991674</v>
      </c>
    </row>
    <row r="26" spans="9:21" ht="12.75">
      <c r="I26">
        <v>4</v>
      </c>
      <c r="K26" s="3">
        <f t="shared" si="7"/>
        <v>10.311003669694765</v>
      </c>
      <c r="L26" s="3">
        <f t="shared" si="7"/>
        <v>9.911003669694765</v>
      </c>
      <c r="M26" s="3">
        <f aca="true" t="shared" si="10" ref="M26:U26">$J10-M$21*$H10</f>
        <v>9.861003669694764</v>
      </c>
      <c r="N26" s="3">
        <f t="shared" si="10"/>
        <v>9.811003669694765</v>
      </c>
      <c r="O26" s="3">
        <f t="shared" si="10"/>
        <v>9.761003669694764</v>
      </c>
      <c r="P26" s="3">
        <f t="shared" si="10"/>
        <v>9.711003669694765</v>
      </c>
      <c r="Q26" s="3">
        <f t="shared" si="10"/>
        <v>9.661003669694765</v>
      </c>
      <c r="R26" s="3">
        <f t="shared" si="10"/>
        <v>9.581403669694765</v>
      </c>
      <c r="S26" s="3">
        <f t="shared" si="10"/>
        <v>9.561003669694765</v>
      </c>
      <c r="T26" s="3">
        <f t="shared" si="10"/>
        <v>9.511003669694764</v>
      </c>
      <c r="U26" s="3">
        <f t="shared" si="10"/>
        <v>9.111003669694764</v>
      </c>
    </row>
    <row r="27" spans="9:21" ht="12.75">
      <c r="I27">
        <v>5</v>
      </c>
      <c r="K27" s="3">
        <f t="shared" si="7"/>
        <v>10.786545400740579</v>
      </c>
      <c r="L27" s="3">
        <f t="shared" si="7"/>
        <v>10.286545400740579</v>
      </c>
      <c r="M27" s="3">
        <f aca="true" t="shared" si="11" ref="M27:U27">$J11-M$21*$H11</f>
        <v>10.224045400740579</v>
      </c>
      <c r="N27" s="3">
        <f t="shared" si="11"/>
        <v>10.161545400740579</v>
      </c>
      <c r="O27" s="3">
        <f t="shared" si="11"/>
        <v>10.099045400740579</v>
      </c>
      <c r="P27" s="3">
        <f t="shared" si="11"/>
        <v>10.036545400740579</v>
      </c>
      <c r="Q27" s="3">
        <f t="shared" si="11"/>
        <v>9.974045400740579</v>
      </c>
      <c r="R27" s="3">
        <f t="shared" si="11"/>
        <v>9.87454540074058</v>
      </c>
      <c r="S27" s="3">
        <f t="shared" si="11"/>
        <v>9.849045400740579</v>
      </c>
      <c r="T27" s="3">
        <f t="shared" si="11"/>
        <v>9.786545400740579</v>
      </c>
      <c r="U27" s="3">
        <f t="shared" si="11"/>
        <v>9.286545400740579</v>
      </c>
    </row>
    <row r="28" spans="9:21" ht="12.75">
      <c r="I28">
        <v>6</v>
      </c>
      <c r="K28" s="3">
        <f t="shared" si="7"/>
        <v>12.126459527667613</v>
      </c>
      <c r="L28" s="3">
        <f t="shared" si="7"/>
        <v>11.526459527667612</v>
      </c>
      <c r="M28" s="3">
        <f aca="true" t="shared" si="12" ref="M28:U28">$J12-M$21*$H12</f>
        <v>11.45145952766761</v>
      </c>
      <c r="N28" s="3">
        <f t="shared" si="12"/>
        <v>11.376459527667613</v>
      </c>
      <c r="O28" s="3">
        <f t="shared" si="12"/>
        <v>11.30145952766761</v>
      </c>
      <c r="P28" s="3">
        <f t="shared" si="12"/>
        <v>11.226459527667613</v>
      </c>
      <c r="Q28" s="3">
        <f t="shared" si="12"/>
        <v>11.151459527667612</v>
      </c>
      <c r="R28" s="3">
        <f t="shared" si="12"/>
        <v>11.032059527667613</v>
      </c>
      <c r="S28" s="3">
        <f t="shared" si="12"/>
        <v>11.001459527667613</v>
      </c>
      <c r="T28" s="3">
        <f t="shared" si="12"/>
        <v>10.92645952766761</v>
      </c>
      <c r="U28" s="3">
        <f t="shared" si="12"/>
        <v>10.326459527667609</v>
      </c>
    </row>
    <row r="29" spans="9:21" ht="12.75">
      <c r="I29">
        <v>7</v>
      </c>
      <c r="K29" s="3">
        <f t="shared" si="7"/>
        <v>12.018735485256183</v>
      </c>
      <c r="L29" s="3">
        <f t="shared" si="7"/>
        <v>11.318735485256184</v>
      </c>
      <c r="M29" s="3">
        <f aca="true" t="shared" si="13" ref="M29:U29">$J13-M$21*$H13</f>
        <v>11.231235485256182</v>
      </c>
      <c r="N29" s="3">
        <f t="shared" si="13"/>
        <v>11.143735485256183</v>
      </c>
      <c r="O29" s="3">
        <f t="shared" si="13"/>
        <v>11.056235485256185</v>
      </c>
      <c r="P29" s="3">
        <f t="shared" si="13"/>
        <v>10.968735485256186</v>
      </c>
      <c r="Q29" s="3">
        <f t="shared" si="13"/>
        <v>10.881235485256184</v>
      </c>
      <c r="R29" s="3">
        <f t="shared" si="13"/>
        <v>10.741935485256185</v>
      </c>
      <c r="S29" s="3">
        <f t="shared" si="13"/>
        <v>10.706235485256183</v>
      </c>
      <c r="T29" s="3">
        <f t="shared" si="13"/>
        <v>10.618735485256185</v>
      </c>
      <c r="U29" s="3">
        <f t="shared" si="13"/>
        <v>9.918735485256182</v>
      </c>
    </row>
    <row r="30" spans="9:21" ht="12.75">
      <c r="I30">
        <v>8</v>
      </c>
      <c r="K30" s="3">
        <f t="shared" si="7"/>
        <v>11.140914994012565</v>
      </c>
      <c r="L30" s="3">
        <f t="shared" si="7"/>
        <v>10.340914994012564</v>
      </c>
      <c r="M30" s="3">
        <f aca="true" t="shared" si="14" ref="M30:U30">$J14-M$21*$H14</f>
        <v>10.240914994012563</v>
      </c>
      <c r="N30" s="3">
        <f t="shared" si="14"/>
        <v>10.140914994012565</v>
      </c>
      <c r="O30" s="3">
        <f t="shared" si="14"/>
        <v>10.040914994012564</v>
      </c>
      <c r="P30" s="3">
        <f t="shared" si="14"/>
        <v>9.940914994012566</v>
      </c>
      <c r="Q30" s="3">
        <f t="shared" si="14"/>
        <v>9.840914994012564</v>
      </c>
      <c r="R30" s="3">
        <f t="shared" si="14"/>
        <v>9.681714994012566</v>
      </c>
      <c r="S30" s="3">
        <f t="shared" si="14"/>
        <v>9.640914994012565</v>
      </c>
      <c r="T30" s="3">
        <f t="shared" si="14"/>
        <v>9.540914994012564</v>
      </c>
      <c r="U30" s="3">
        <f t="shared" si="14"/>
        <v>8.740914994012563</v>
      </c>
    </row>
    <row r="31" spans="9:21" ht="12.75">
      <c r="I31">
        <v>9</v>
      </c>
      <c r="K31" s="3">
        <f t="shared" si="7"/>
        <v>11.323033270635644</v>
      </c>
      <c r="L31" s="3">
        <f t="shared" si="7"/>
        <v>10.423033270635642</v>
      </c>
      <c r="M31" s="3">
        <f aca="true" t="shared" si="15" ref="M31:U31">$J15-M$21*$H15</f>
        <v>10.310533270635641</v>
      </c>
      <c r="N31" s="3">
        <f t="shared" si="15"/>
        <v>10.198033270635644</v>
      </c>
      <c r="O31" s="3">
        <f t="shared" si="15"/>
        <v>10.08553327063564</v>
      </c>
      <c r="P31" s="3">
        <f t="shared" si="15"/>
        <v>9.973033270635643</v>
      </c>
      <c r="Q31" s="3">
        <f t="shared" si="15"/>
        <v>9.860533270635642</v>
      </c>
      <c r="R31" s="3">
        <f t="shared" si="15"/>
        <v>9.681433270635644</v>
      </c>
      <c r="S31" s="3">
        <f t="shared" si="15"/>
        <v>9.635533270635644</v>
      </c>
      <c r="T31" s="3">
        <f t="shared" si="15"/>
        <v>9.52303327063564</v>
      </c>
      <c r="U31" s="3">
        <f t="shared" si="15"/>
        <v>8.623033270635641</v>
      </c>
    </row>
    <row r="32" spans="9:21" ht="12.75">
      <c r="I32">
        <v>10</v>
      </c>
      <c r="K32" s="3">
        <f t="shared" si="7"/>
        <v>11.505715433973819</v>
      </c>
      <c r="L32" s="3">
        <f t="shared" si="7"/>
        <v>10.505715433973819</v>
      </c>
      <c r="M32" s="3">
        <f aca="true" t="shared" si="16" ref="M32:U32">$J16-M$21*$H16</f>
        <v>10.380715433973819</v>
      </c>
      <c r="N32" s="3">
        <f t="shared" si="16"/>
        <v>10.255715433973819</v>
      </c>
      <c r="O32" s="3">
        <f t="shared" si="16"/>
        <v>10.130715433973819</v>
      </c>
      <c r="P32" s="3">
        <f t="shared" si="16"/>
        <v>10.005715433973819</v>
      </c>
      <c r="Q32" s="3">
        <f t="shared" si="16"/>
        <v>9.880715433973819</v>
      </c>
      <c r="R32" s="3">
        <f t="shared" si="16"/>
        <v>9.681715433973821</v>
      </c>
      <c r="S32" s="3">
        <f t="shared" si="16"/>
        <v>9.630715433973819</v>
      </c>
      <c r="T32" s="3">
        <f t="shared" si="16"/>
        <v>9.505715433973819</v>
      </c>
      <c r="U32" s="3">
        <f t="shared" si="16"/>
        <v>8.505715433973819</v>
      </c>
    </row>
    <row r="34" spans="10:21" ht="12.75">
      <c r="J34" t="s">
        <v>22</v>
      </c>
      <c r="K34" s="3">
        <f>MEDIAN(K23:K32)</f>
        <v>10.963730197376572</v>
      </c>
      <c r="L34" s="3">
        <f>MEDIAN(L23:L32)</f>
        <v>10.313730197376572</v>
      </c>
      <c r="M34" s="3">
        <f aca="true" t="shared" si="17" ref="M34:U34">MEDIAN(M23:M32)</f>
        <v>10.23248019737657</v>
      </c>
      <c r="N34" s="3">
        <f t="shared" si="17"/>
        <v>10.168230715568644</v>
      </c>
      <c r="O34" s="3">
        <f t="shared" si="17"/>
        <v>10.09228933568811</v>
      </c>
      <c r="P34" s="3">
        <f t="shared" si="17"/>
        <v>9.989374352304731</v>
      </c>
      <c r="Q34" s="3">
        <f t="shared" si="17"/>
        <v>9.87062435230473</v>
      </c>
      <c r="R34" s="3">
        <f t="shared" si="17"/>
        <v>9.681715213993193</v>
      </c>
      <c r="S34" s="3">
        <f t="shared" si="17"/>
        <v>9.638224132324105</v>
      </c>
      <c r="T34" s="3">
        <f t="shared" si="17"/>
        <v>9.569422867454705</v>
      </c>
      <c r="U34" s="3">
        <f t="shared" si="17"/>
        <v>9.198774535217671</v>
      </c>
    </row>
    <row r="36" spans="9:21" ht="12.75">
      <c r="I36">
        <v>1</v>
      </c>
      <c r="K36">
        <f>$H7*SIGN(K23-K$34)</f>
        <v>-1</v>
      </c>
      <c r="L36">
        <f>$H7*SIGN(L23-L$34)</f>
        <v>-1</v>
      </c>
      <c r="M36">
        <f aca="true" t="shared" si="18" ref="M36:U36">$H7*SIGN(M23-M$34)</f>
        <v>-1</v>
      </c>
      <c r="N36">
        <f t="shared" si="18"/>
        <v>1</v>
      </c>
      <c r="O36">
        <f t="shared" si="18"/>
        <v>1</v>
      </c>
      <c r="P36">
        <f t="shared" si="18"/>
        <v>1</v>
      </c>
      <c r="Q36">
        <f t="shared" si="18"/>
        <v>1</v>
      </c>
      <c r="R36">
        <f t="shared" si="18"/>
        <v>1</v>
      </c>
      <c r="S36">
        <f t="shared" si="18"/>
        <v>1</v>
      </c>
      <c r="T36">
        <f t="shared" si="18"/>
        <v>1</v>
      </c>
      <c r="U36">
        <f t="shared" si="18"/>
        <v>1</v>
      </c>
    </row>
    <row r="37" spans="9:21" ht="12.75">
      <c r="I37">
        <v>2</v>
      </c>
      <c r="K37">
        <f aca="true" t="shared" si="19" ref="K37:L45">$H8*SIGN(K24-K$34)</f>
        <v>-2</v>
      </c>
      <c r="L37">
        <f t="shared" si="19"/>
        <v>-2</v>
      </c>
      <c r="M37">
        <f aca="true" t="shared" si="20" ref="M37:U37">$H8*SIGN(M24-M$34)</f>
        <v>-2</v>
      </c>
      <c r="N37">
        <f t="shared" si="20"/>
        <v>-2</v>
      </c>
      <c r="O37">
        <f t="shared" si="20"/>
        <v>-2</v>
      </c>
      <c r="P37">
        <f t="shared" si="20"/>
        <v>-2</v>
      </c>
      <c r="Q37">
        <f t="shared" si="20"/>
        <v>-2</v>
      </c>
      <c r="R37">
        <f t="shared" si="20"/>
        <v>-2</v>
      </c>
      <c r="S37">
        <f t="shared" si="20"/>
        <v>-2</v>
      </c>
      <c r="T37">
        <f t="shared" si="20"/>
        <v>2</v>
      </c>
      <c r="U37">
        <f t="shared" si="20"/>
        <v>2</v>
      </c>
    </row>
    <row r="38" spans="9:21" ht="12.75">
      <c r="I38">
        <v>3</v>
      </c>
      <c r="K38">
        <f t="shared" si="19"/>
        <v>-3</v>
      </c>
      <c r="L38">
        <f t="shared" si="19"/>
        <v>-3</v>
      </c>
      <c r="M38">
        <f aca="true" t="shared" si="21" ref="M38:U38">$H9*SIGN(M25-M$34)</f>
        <v>-3</v>
      </c>
      <c r="N38">
        <f t="shared" si="21"/>
        <v>-3</v>
      </c>
      <c r="O38">
        <f t="shared" si="21"/>
        <v>-3</v>
      </c>
      <c r="P38">
        <f t="shared" si="21"/>
        <v>-3</v>
      </c>
      <c r="Q38">
        <f t="shared" si="21"/>
        <v>-3</v>
      </c>
      <c r="R38">
        <f t="shared" si="21"/>
        <v>-3</v>
      </c>
      <c r="S38">
        <f t="shared" si="21"/>
        <v>-3</v>
      </c>
      <c r="T38">
        <f t="shared" si="21"/>
        <v>-3</v>
      </c>
      <c r="U38">
        <f t="shared" si="21"/>
        <v>-3</v>
      </c>
    </row>
    <row r="39" spans="9:21" ht="12.75">
      <c r="I39">
        <v>4</v>
      </c>
      <c r="K39">
        <f t="shared" si="19"/>
        <v>-4</v>
      </c>
      <c r="L39">
        <f t="shared" si="19"/>
        <v>-4</v>
      </c>
      <c r="M39">
        <f aca="true" t="shared" si="22" ref="M39:U39">$H10*SIGN(M26-M$34)</f>
        <v>-4</v>
      </c>
      <c r="N39">
        <f t="shared" si="22"/>
        <v>-4</v>
      </c>
      <c r="O39">
        <f t="shared" si="22"/>
        <v>-4</v>
      </c>
      <c r="P39">
        <f t="shared" si="22"/>
        <v>-4</v>
      </c>
      <c r="Q39">
        <f t="shared" si="22"/>
        <v>-4</v>
      </c>
      <c r="R39">
        <f t="shared" si="22"/>
        <v>-4</v>
      </c>
      <c r="S39">
        <f t="shared" si="22"/>
        <v>-4</v>
      </c>
      <c r="T39">
        <f t="shared" si="22"/>
        <v>-4</v>
      </c>
      <c r="U39">
        <f t="shared" si="22"/>
        <v>-4</v>
      </c>
    </row>
    <row r="40" spans="9:21" ht="12.75">
      <c r="I40">
        <v>5</v>
      </c>
      <c r="K40">
        <f t="shared" si="19"/>
        <v>-5</v>
      </c>
      <c r="L40">
        <f t="shared" si="19"/>
        <v>-5</v>
      </c>
      <c r="M40">
        <f aca="true" t="shared" si="23" ref="M40:U40">$H11*SIGN(M27-M$34)</f>
        <v>-5</v>
      </c>
      <c r="N40">
        <f t="shared" si="23"/>
        <v>-5</v>
      </c>
      <c r="O40">
        <f t="shared" si="23"/>
        <v>5</v>
      </c>
      <c r="P40">
        <f t="shared" si="23"/>
        <v>5</v>
      </c>
      <c r="Q40">
        <f t="shared" si="23"/>
        <v>5</v>
      </c>
      <c r="R40">
        <f t="shared" si="23"/>
        <v>5</v>
      </c>
      <c r="S40">
        <f t="shared" si="23"/>
        <v>5</v>
      </c>
      <c r="T40">
        <f t="shared" si="23"/>
        <v>5</v>
      </c>
      <c r="U40">
        <f t="shared" si="23"/>
        <v>5</v>
      </c>
    </row>
    <row r="41" spans="9:21" ht="12.75">
      <c r="I41">
        <v>6</v>
      </c>
      <c r="K41">
        <f t="shared" si="19"/>
        <v>6</v>
      </c>
      <c r="L41">
        <f t="shared" si="19"/>
        <v>6</v>
      </c>
      <c r="M41">
        <f aca="true" t="shared" si="24" ref="M41:U41">$H12*SIGN(M28-M$34)</f>
        <v>6</v>
      </c>
      <c r="N41">
        <f t="shared" si="24"/>
        <v>6</v>
      </c>
      <c r="O41">
        <f t="shared" si="24"/>
        <v>6</v>
      </c>
      <c r="P41">
        <f t="shared" si="24"/>
        <v>6</v>
      </c>
      <c r="Q41">
        <f t="shared" si="24"/>
        <v>6</v>
      </c>
      <c r="R41">
        <f t="shared" si="24"/>
        <v>6</v>
      </c>
      <c r="S41">
        <f t="shared" si="24"/>
        <v>6</v>
      </c>
      <c r="T41">
        <f t="shared" si="24"/>
        <v>6</v>
      </c>
      <c r="U41">
        <f t="shared" si="24"/>
        <v>6</v>
      </c>
    </row>
    <row r="42" spans="9:21" ht="12.75">
      <c r="I42">
        <v>7</v>
      </c>
      <c r="K42">
        <f t="shared" si="19"/>
        <v>7</v>
      </c>
      <c r="L42">
        <f t="shared" si="19"/>
        <v>7</v>
      </c>
      <c r="M42">
        <f aca="true" t="shared" si="25" ref="M42:U42">$H13*SIGN(M29-M$34)</f>
        <v>7</v>
      </c>
      <c r="N42">
        <f t="shared" si="25"/>
        <v>7</v>
      </c>
      <c r="O42">
        <f t="shared" si="25"/>
        <v>7</v>
      </c>
      <c r="P42">
        <f t="shared" si="25"/>
        <v>7</v>
      </c>
      <c r="Q42">
        <f t="shared" si="25"/>
        <v>7</v>
      </c>
      <c r="R42">
        <f t="shared" si="25"/>
        <v>7</v>
      </c>
      <c r="S42">
        <f t="shared" si="25"/>
        <v>7</v>
      </c>
      <c r="T42">
        <f t="shared" si="25"/>
        <v>7</v>
      </c>
      <c r="U42">
        <f t="shared" si="25"/>
        <v>7</v>
      </c>
    </row>
    <row r="43" spans="9:21" ht="12.75">
      <c r="I43">
        <v>8</v>
      </c>
      <c r="K43">
        <f t="shared" si="19"/>
        <v>8</v>
      </c>
      <c r="L43">
        <f t="shared" si="19"/>
        <v>8</v>
      </c>
      <c r="M43">
        <f aca="true" t="shared" si="26" ref="M43:U43">$H14*SIGN(M30-M$34)</f>
        <v>8</v>
      </c>
      <c r="N43">
        <f t="shared" si="26"/>
        <v>-8</v>
      </c>
      <c r="O43">
        <f t="shared" si="26"/>
        <v>-8</v>
      </c>
      <c r="P43">
        <f t="shared" si="26"/>
        <v>-8</v>
      </c>
      <c r="Q43">
        <f t="shared" si="26"/>
        <v>-8</v>
      </c>
      <c r="R43">
        <f t="shared" si="26"/>
        <v>-8</v>
      </c>
      <c r="S43">
        <f t="shared" si="26"/>
        <v>8</v>
      </c>
      <c r="T43">
        <f t="shared" si="26"/>
        <v>-8</v>
      </c>
      <c r="U43">
        <f t="shared" si="26"/>
        <v>-8</v>
      </c>
    </row>
    <row r="44" spans="9:21" ht="12.75">
      <c r="I44">
        <v>9</v>
      </c>
      <c r="K44">
        <f t="shared" si="19"/>
        <v>9</v>
      </c>
      <c r="L44">
        <f t="shared" si="19"/>
        <v>9</v>
      </c>
      <c r="M44">
        <f aca="true" t="shared" si="27" ref="M44:U44">$H15*SIGN(M31-M$34)</f>
        <v>9</v>
      </c>
      <c r="N44">
        <f t="shared" si="27"/>
        <v>9</v>
      </c>
      <c r="O44">
        <f t="shared" si="27"/>
        <v>-9</v>
      </c>
      <c r="P44">
        <f t="shared" si="27"/>
        <v>-9</v>
      </c>
      <c r="Q44">
        <f t="shared" si="27"/>
        <v>-9</v>
      </c>
      <c r="R44">
        <f t="shared" si="27"/>
        <v>-9</v>
      </c>
      <c r="S44">
        <f t="shared" si="27"/>
        <v>-9</v>
      </c>
      <c r="T44">
        <f t="shared" si="27"/>
        <v>-9</v>
      </c>
      <c r="U44">
        <f t="shared" si="27"/>
        <v>-9</v>
      </c>
    </row>
    <row r="45" spans="9:21" ht="12.75">
      <c r="I45">
        <v>10</v>
      </c>
      <c r="K45">
        <f t="shared" si="19"/>
        <v>10</v>
      </c>
      <c r="L45">
        <f t="shared" si="19"/>
        <v>10</v>
      </c>
      <c r="M45">
        <f aca="true" t="shared" si="28" ref="M45:U45">$H16*SIGN(M32-M$34)</f>
        <v>10</v>
      </c>
      <c r="N45">
        <f t="shared" si="28"/>
        <v>10</v>
      </c>
      <c r="O45">
        <f t="shared" si="28"/>
        <v>10</v>
      </c>
      <c r="P45">
        <f t="shared" si="28"/>
        <v>10</v>
      </c>
      <c r="Q45">
        <f t="shared" si="28"/>
        <v>10</v>
      </c>
      <c r="R45">
        <f t="shared" si="28"/>
        <v>10</v>
      </c>
      <c r="S45">
        <f t="shared" si="28"/>
        <v>-10</v>
      </c>
      <c r="T45">
        <f t="shared" si="28"/>
        <v>-10</v>
      </c>
      <c r="U45">
        <f t="shared" si="28"/>
        <v>-10</v>
      </c>
    </row>
    <row r="47" spans="10:21" ht="12.75">
      <c r="J47" t="s">
        <v>21</v>
      </c>
      <c r="K47">
        <f>SUM(K36:K45)</f>
        <v>25</v>
      </c>
      <c r="L47">
        <f>SUM(L36:L45)</f>
        <v>25</v>
      </c>
      <c r="M47">
        <f aca="true" t="shared" si="29" ref="M47:U47">SUM(M36:M45)</f>
        <v>25</v>
      </c>
      <c r="N47">
        <f t="shared" si="29"/>
        <v>11</v>
      </c>
      <c r="O47">
        <f t="shared" si="29"/>
        <v>3</v>
      </c>
      <c r="P47">
        <f t="shared" si="29"/>
        <v>3</v>
      </c>
      <c r="Q47">
        <f t="shared" si="29"/>
        <v>3</v>
      </c>
      <c r="R47">
        <f t="shared" si="29"/>
        <v>3</v>
      </c>
      <c r="S47">
        <f t="shared" si="29"/>
        <v>-1</v>
      </c>
      <c r="T47">
        <f t="shared" si="29"/>
        <v>-13</v>
      </c>
      <c r="U47">
        <f t="shared" si="29"/>
        <v>-13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Bluszcz</dc:creator>
  <cp:keywords/>
  <dc:description/>
  <cp:lastModifiedBy>Andrzej Bluszcz</cp:lastModifiedBy>
  <dcterms:created xsi:type="dcterms:W3CDTF">2002-01-25T21:51:58Z</dcterms:created>
  <dcterms:modified xsi:type="dcterms:W3CDTF">2002-05-22T07:05:06Z</dcterms:modified>
  <cp:category/>
  <cp:version/>
  <cp:contentType/>
  <cp:contentStatus/>
</cp:coreProperties>
</file>